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wttv-my.sharepoint.com/personal/sandra_spieler_wttv_de/Documents/Öffentlichkeitsarbeit/Abrechnung/2025/"/>
    </mc:Choice>
  </mc:AlternateContent>
  <xr:revisionPtr revIDLastSave="0" documentId="8_{15DFF06C-FF20-49FB-A39A-2A4EA357A5E3}" xr6:coauthVersionLast="47" xr6:coauthVersionMax="47" xr10:uidLastSave="{00000000-0000-0000-0000-000000000000}"/>
  <bookViews>
    <workbookView xWindow="-110" yWindow="-110" windowWidth="38620" windowHeight="21100" activeTab="2" xr2:uid="{00000000-000D-0000-FFFF-FFFF00000000}"/>
  </bookViews>
  <sheets>
    <sheet name="Anmerkungen" sheetId="17" r:id="rId1"/>
    <sheet name="Stammdaten" sheetId="18" r:id="rId2"/>
    <sheet name="Spesen" sheetId="1" r:id="rId3"/>
    <sheet name="Sammelspesen" sheetId="19" r:id="rId4"/>
    <sheet name="SammelspesenBank" sheetId="20" r:id="rId5"/>
  </sheets>
  <definedNames>
    <definedName name="_xlnm.Print_Area" localSheetId="2">Spesen!$A$1:$AG$45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8" l="1"/>
  <c r="E40" i="18"/>
  <c r="E38" i="18"/>
  <c r="H16" i="19" l="1"/>
  <c r="H15" i="19"/>
  <c r="H14" i="19"/>
  <c r="H13" i="19"/>
  <c r="H12" i="19"/>
  <c r="K20" i="1"/>
  <c r="K21" i="1"/>
  <c r="K23" i="1"/>
  <c r="K28" i="1"/>
  <c r="K29" i="1"/>
  <c r="K31" i="1"/>
  <c r="J6" i="1"/>
  <c r="J7" i="1"/>
  <c r="J8" i="1"/>
  <c r="J9" i="1"/>
  <c r="J10" i="1"/>
  <c r="K10" i="1" s="1"/>
  <c r="J11" i="1"/>
  <c r="J12" i="1"/>
  <c r="J13" i="1"/>
  <c r="J14" i="1"/>
  <c r="J15" i="1"/>
  <c r="J16" i="1"/>
  <c r="K16" i="1" s="1"/>
  <c r="J17" i="1"/>
  <c r="K17" i="1" s="1"/>
  <c r="J18" i="1"/>
  <c r="K18" i="1" s="1"/>
  <c r="J19" i="1"/>
  <c r="K19" i="1" s="1"/>
  <c r="J20" i="1"/>
  <c r="J21" i="1"/>
  <c r="J22" i="1"/>
  <c r="K22" i="1" s="1"/>
  <c r="J23" i="1"/>
  <c r="J24" i="1"/>
  <c r="K24" i="1" s="1"/>
  <c r="J25" i="1"/>
  <c r="K25" i="1" s="1"/>
  <c r="J26" i="1"/>
  <c r="K26" i="1" s="1"/>
  <c r="J27" i="1"/>
  <c r="K27" i="1" s="1"/>
  <c r="J28" i="1"/>
  <c r="J29" i="1"/>
  <c r="J30" i="1"/>
  <c r="K30" i="1" s="1"/>
  <c r="J31" i="1"/>
  <c r="J32" i="1"/>
  <c r="K32" i="1" s="1"/>
  <c r="J33" i="1"/>
  <c r="K33" i="1" s="1"/>
  <c r="U12" i="19" l="1"/>
  <c r="T12" i="19"/>
  <c r="T13" i="19"/>
  <c r="U13" i="19"/>
  <c r="U14" i="19"/>
  <c r="T14" i="19"/>
  <c r="U15" i="19"/>
  <c r="T15" i="19"/>
  <c r="U16" i="19"/>
  <c r="T16" i="19"/>
  <c r="J5" i="1"/>
  <c r="Y5" i="1" s="1"/>
  <c r="D35" i="18"/>
  <c r="D30" i="18"/>
  <c r="D1" i="1"/>
  <c r="AB5" i="1" l="1"/>
  <c r="Y31" i="1"/>
  <c r="P31" i="1"/>
  <c r="AF31" i="1" s="1"/>
  <c r="S31" i="1"/>
  <c r="T31" i="1" s="1"/>
  <c r="U31" i="1"/>
  <c r="V31" i="1" s="1"/>
  <c r="Y32" i="1"/>
  <c r="P32" i="1"/>
  <c r="AF32" i="1" s="1"/>
  <c r="S32" i="1"/>
  <c r="T32" i="1" s="1"/>
  <c r="U32" i="1"/>
  <c r="V32" i="1" s="1"/>
  <c r="AA32" i="1" l="1"/>
  <c r="AB32" i="1"/>
  <c r="X32" i="1"/>
  <c r="Z32" i="1"/>
  <c r="AC32" i="1"/>
  <c r="AB31" i="1"/>
  <c r="X31" i="1"/>
  <c r="AC31" i="1"/>
  <c r="AA31" i="1"/>
  <c r="Z31" i="1"/>
  <c r="W32" i="1"/>
  <c r="W31" i="1"/>
  <c r="H7" i="19"/>
  <c r="X7" i="19" s="1"/>
  <c r="S6" i="1"/>
  <c r="T6" i="1" s="1"/>
  <c r="U6" i="1"/>
  <c r="V6" i="1" s="1"/>
  <c r="S7" i="1"/>
  <c r="T7" i="1" s="1"/>
  <c r="U7" i="1"/>
  <c r="V7" i="1" s="1"/>
  <c r="S8" i="1"/>
  <c r="T8" i="1" s="1"/>
  <c r="U8" i="1"/>
  <c r="V8" i="1" s="1"/>
  <c r="S9" i="1"/>
  <c r="T9" i="1" s="1"/>
  <c r="U9" i="1"/>
  <c r="V9" i="1" s="1"/>
  <c r="S10" i="1"/>
  <c r="T10" i="1" s="1"/>
  <c r="U10" i="1"/>
  <c r="V10" i="1" s="1"/>
  <c r="S11" i="1"/>
  <c r="T11" i="1" s="1"/>
  <c r="U11" i="1"/>
  <c r="V11" i="1" s="1"/>
  <c r="S12" i="1"/>
  <c r="T12" i="1" s="1"/>
  <c r="U12" i="1"/>
  <c r="V12" i="1" s="1"/>
  <c r="S13" i="1"/>
  <c r="T13" i="1" s="1"/>
  <c r="U13" i="1"/>
  <c r="V13" i="1" s="1"/>
  <c r="S14" i="1"/>
  <c r="T14" i="1" s="1"/>
  <c r="U14" i="1"/>
  <c r="V14" i="1" s="1"/>
  <c r="S15" i="1"/>
  <c r="T15" i="1" s="1"/>
  <c r="U15" i="1"/>
  <c r="V15" i="1" s="1"/>
  <c r="S16" i="1"/>
  <c r="T16" i="1" s="1"/>
  <c r="U16" i="1"/>
  <c r="V16" i="1" s="1"/>
  <c r="S17" i="1"/>
  <c r="T17" i="1" s="1"/>
  <c r="U17" i="1"/>
  <c r="V17" i="1" s="1"/>
  <c r="S18" i="1"/>
  <c r="T18" i="1" s="1"/>
  <c r="U18" i="1"/>
  <c r="V18" i="1" s="1"/>
  <c r="S19" i="1"/>
  <c r="T19" i="1" s="1"/>
  <c r="U19" i="1"/>
  <c r="V19" i="1" s="1"/>
  <c r="S20" i="1"/>
  <c r="T20" i="1" s="1"/>
  <c r="U20" i="1"/>
  <c r="V20" i="1" s="1"/>
  <c r="S21" i="1"/>
  <c r="T21" i="1" s="1"/>
  <c r="U21" i="1"/>
  <c r="V21" i="1" s="1"/>
  <c r="S22" i="1"/>
  <c r="T22" i="1" s="1"/>
  <c r="U22" i="1"/>
  <c r="V22" i="1" s="1"/>
  <c r="S23" i="1"/>
  <c r="T23" i="1" s="1"/>
  <c r="U23" i="1"/>
  <c r="V23" i="1" s="1"/>
  <c r="S24" i="1"/>
  <c r="T24" i="1" s="1"/>
  <c r="U24" i="1"/>
  <c r="V24" i="1" s="1"/>
  <c r="S25" i="1"/>
  <c r="T25" i="1" s="1"/>
  <c r="U25" i="1"/>
  <c r="V25" i="1" s="1"/>
  <c r="S26" i="1"/>
  <c r="T26" i="1" s="1"/>
  <c r="U26" i="1"/>
  <c r="V26" i="1" s="1"/>
  <c r="S27" i="1"/>
  <c r="T27" i="1" s="1"/>
  <c r="U27" i="1"/>
  <c r="V27" i="1" s="1"/>
  <c r="S28" i="1"/>
  <c r="T28" i="1" s="1"/>
  <c r="U28" i="1"/>
  <c r="V28" i="1" s="1"/>
  <c r="S29" i="1"/>
  <c r="T29" i="1" s="1"/>
  <c r="U29" i="1"/>
  <c r="V29" i="1" s="1"/>
  <c r="S30" i="1"/>
  <c r="T30" i="1" s="1"/>
  <c r="U30" i="1"/>
  <c r="V30" i="1" s="1"/>
  <c r="S33" i="1"/>
  <c r="T33" i="1" s="1"/>
  <c r="U33" i="1"/>
  <c r="V33" i="1" s="1"/>
  <c r="S5" i="1"/>
  <c r="T5" i="1" s="1"/>
  <c r="U5" i="1"/>
  <c r="V5" i="1" s="1"/>
  <c r="B39" i="1"/>
  <c r="O34" i="20"/>
  <c r="H34" i="20"/>
  <c r="O68" i="20"/>
  <c r="M68" i="20"/>
  <c r="H68" i="20"/>
  <c r="O65" i="20"/>
  <c r="M65" i="20"/>
  <c r="H65" i="20"/>
  <c r="O62" i="20"/>
  <c r="M62" i="20"/>
  <c r="H62" i="20"/>
  <c r="O59" i="20"/>
  <c r="H59" i="20"/>
  <c r="O56" i="20"/>
  <c r="H56" i="20"/>
  <c r="O53" i="20"/>
  <c r="H53" i="20"/>
  <c r="Y53" i="20" s="1"/>
  <c r="O50" i="20"/>
  <c r="H50" i="20"/>
  <c r="Z50" i="20" s="1"/>
  <c r="O47" i="20"/>
  <c r="H47" i="20"/>
  <c r="V47" i="20" s="1"/>
  <c r="O44" i="20"/>
  <c r="H44" i="20"/>
  <c r="O41" i="20"/>
  <c r="H41" i="20"/>
  <c r="O31" i="20"/>
  <c r="H31" i="20"/>
  <c r="O28" i="20"/>
  <c r="M28" i="20"/>
  <c r="H28" i="20"/>
  <c r="O25" i="20"/>
  <c r="H25" i="20"/>
  <c r="O22" i="20"/>
  <c r="H22" i="20"/>
  <c r="O19" i="20"/>
  <c r="H19" i="20"/>
  <c r="O16" i="20"/>
  <c r="M16" i="20"/>
  <c r="H16" i="20"/>
  <c r="Y16" i="20" s="1"/>
  <c r="O13" i="20"/>
  <c r="H13" i="20"/>
  <c r="O10" i="20"/>
  <c r="H10" i="20"/>
  <c r="O7" i="20"/>
  <c r="H7" i="20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7" i="19"/>
  <c r="M26" i="19"/>
  <c r="H26" i="19"/>
  <c r="H25" i="19"/>
  <c r="H24" i="19"/>
  <c r="H23" i="19"/>
  <c r="M22" i="19"/>
  <c r="H22" i="19"/>
  <c r="H21" i="19"/>
  <c r="H20" i="19"/>
  <c r="H19" i="19"/>
  <c r="M18" i="19"/>
  <c r="H18" i="19"/>
  <c r="H17" i="19"/>
  <c r="X15" i="19"/>
  <c r="Y14" i="19"/>
  <c r="Y12" i="19"/>
  <c r="H11" i="19"/>
  <c r="H10" i="19"/>
  <c r="H9" i="19"/>
  <c r="H8" i="19"/>
  <c r="P5" i="1"/>
  <c r="AF5" i="1" s="1"/>
  <c r="P6" i="1"/>
  <c r="AF6" i="1" s="1"/>
  <c r="Y33" i="1"/>
  <c r="P33" i="1"/>
  <c r="AF3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B43" i="1"/>
  <c r="P7" i="1"/>
  <c r="AF7" i="1" s="1"/>
  <c r="P8" i="1"/>
  <c r="AF8" i="1" s="1"/>
  <c r="P9" i="1"/>
  <c r="AF9" i="1" s="1"/>
  <c r="P10" i="1"/>
  <c r="AF10" i="1" s="1"/>
  <c r="P11" i="1"/>
  <c r="AF11" i="1" s="1"/>
  <c r="P12" i="1"/>
  <c r="AF12" i="1" s="1"/>
  <c r="P13" i="1"/>
  <c r="AF13" i="1" s="1"/>
  <c r="P14" i="1"/>
  <c r="AF14" i="1" s="1"/>
  <c r="P15" i="1"/>
  <c r="AF15" i="1" s="1"/>
  <c r="P16" i="1"/>
  <c r="AF16" i="1" s="1"/>
  <c r="P17" i="1"/>
  <c r="AF17" i="1" s="1"/>
  <c r="P18" i="1"/>
  <c r="AF18" i="1" s="1"/>
  <c r="P19" i="1"/>
  <c r="AF19" i="1" s="1"/>
  <c r="P20" i="1"/>
  <c r="AF20" i="1" s="1"/>
  <c r="P21" i="1"/>
  <c r="AF21" i="1" s="1"/>
  <c r="P22" i="1"/>
  <c r="AF22" i="1" s="1"/>
  <c r="P23" i="1"/>
  <c r="AF23" i="1" s="1"/>
  <c r="P24" i="1"/>
  <c r="AF24" i="1" s="1"/>
  <c r="P25" i="1"/>
  <c r="AF25" i="1" s="1"/>
  <c r="P26" i="1"/>
  <c r="AF26" i="1" s="1"/>
  <c r="P27" i="1"/>
  <c r="AF27" i="1" s="1"/>
  <c r="P28" i="1"/>
  <c r="AF28" i="1" s="1"/>
  <c r="P29" i="1"/>
  <c r="AF29" i="1" s="1"/>
  <c r="P30" i="1"/>
  <c r="AF30" i="1" s="1"/>
  <c r="D29" i="18"/>
  <c r="Y6" i="1"/>
  <c r="Y7" i="1"/>
  <c r="D34" i="18"/>
  <c r="D33" i="18"/>
  <c r="D27" i="18"/>
  <c r="D28" i="18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X68" i="20"/>
  <c r="X53" i="20"/>
  <c r="X65" i="20"/>
  <c r="Z16" i="20"/>
  <c r="Z53" i="20"/>
  <c r="Z65" i="20"/>
  <c r="Z56" i="20"/>
  <c r="Y7" i="19"/>
  <c r="X7" i="20"/>
  <c r="V65" i="20" l="1"/>
  <c r="U65" i="20"/>
  <c r="Y65" i="20"/>
  <c r="W68" i="20"/>
  <c r="AA68" i="20" s="1"/>
  <c r="V68" i="20"/>
  <c r="U68" i="20"/>
  <c r="V62" i="20"/>
  <c r="U62" i="20"/>
  <c r="U26" i="19"/>
  <c r="T26" i="19"/>
  <c r="U41" i="20"/>
  <c r="V41" i="20"/>
  <c r="V59" i="20"/>
  <c r="U59" i="20"/>
  <c r="W59" i="20" s="1"/>
  <c r="AA59" i="20" s="1"/>
  <c r="M59" i="20" s="1"/>
  <c r="Q59" i="20" s="1"/>
  <c r="V56" i="20"/>
  <c r="U56" i="20"/>
  <c r="V7" i="20"/>
  <c r="U7" i="20"/>
  <c r="V16" i="20"/>
  <c r="U16" i="20"/>
  <c r="V19" i="20"/>
  <c r="U19" i="20"/>
  <c r="W19" i="20" s="1"/>
  <c r="V31" i="20"/>
  <c r="U31" i="20"/>
  <c r="V13" i="20"/>
  <c r="U13" i="20"/>
  <c r="V28" i="20"/>
  <c r="U28" i="20"/>
  <c r="Y34" i="20"/>
  <c r="U34" i="20"/>
  <c r="W34" i="20" s="1"/>
  <c r="V34" i="20"/>
  <c r="Z31" i="20"/>
  <c r="X19" i="20"/>
  <c r="U10" i="20"/>
  <c r="W10" i="20" s="1"/>
  <c r="AA10" i="20" s="1"/>
  <c r="M10" i="20" s="1"/>
  <c r="Q10" i="20" s="1"/>
  <c r="V10" i="20"/>
  <c r="V25" i="20"/>
  <c r="U25" i="20"/>
  <c r="W25" i="20" s="1"/>
  <c r="Y7" i="20"/>
  <c r="Z7" i="20"/>
  <c r="Z25" i="20"/>
  <c r="Z28" i="20"/>
  <c r="Y28" i="20"/>
  <c r="X10" i="20"/>
  <c r="X16" i="20"/>
  <c r="Y19" i="20"/>
  <c r="V22" i="20"/>
  <c r="U22" i="20"/>
  <c r="W22" i="20" s="1"/>
  <c r="X23" i="19"/>
  <c r="U23" i="19"/>
  <c r="T23" i="19"/>
  <c r="V23" i="19" s="1"/>
  <c r="Z23" i="19" s="1"/>
  <c r="M23" i="19" s="1"/>
  <c r="Q23" i="19" s="1"/>
  <c r="U19" i="19"/>
  <c r="V19" i="19" s="1"/>
  <c r="T19" i="19"/>
  <c r="U25" i="19"/>
  <c r="T25" i="19"/>
  <c r="U18" i="19"/>
  <c r="T18" i="19"/>
  <c r="U20" i="19"/>
  <c r="T20" i="19"/>
  <c r="V20" i="19" s="1"/>
  <c r="W20" i="19" s="1"/>
  <c r="U22" i="19"/>
  <c r="T22" i="19"/>
  <c r="U24" i="19"/>
  <c r="T24" i="19"/>
  <c r="Y21" i="19"/>
  <c r="U21" i="19"/>
  <c r="T21" i="19"/>
  <c r="V21" i="19" s="1"/>
  <c r="U44" i="20"/>
  <c r="V44" i="20"/>
  <c r="U11" i="19"/>
  <c r="T11" i="19"/>
  <c r="V11" i="19" s="1"/>
  <c r="Y17" i="19"/>
  <c r="U17" i="19"/>
  <c r="T17" i="19"/>
  <c r="U10" i="19"/>
  <c r="T10" i="19"/>
  <c r="U8" i="19"/>
  <c r="T8" i="19"/>
  <c r="U9" i="19"/>
  <c r="T9" i="19"/>
  <c r="U7" i="19"/>
  <c r="T7" i="19"/>
  <c r="V53" i="20"/>
  <c r="W53" i="20" s="1"/>
  <c r="AA53" i="20" s="1"/>
  <c r="M53" i="20" s="1"/>
  <c r="Q53" i="20" s="1"/>
  <c r="U53" i="20"/>
  <c r="X50" i="20"/>
  <c r="V50" i="20"/>
  <c r="U50" i="20"/>
  <c r="W50" i="20" s="1"/>
  <c r="AA50" i="20" s="1"/>
  <c r="M50" i="20" s="1"/>
  <c r="Q50" i="20" s="1"/>
  <c r="X47" i="20"/>
  <c r="U47" i="20"/>
  <c r="Y56" i="20"/>
  <c r="Z62" i="20"/>
  <c r="X62" i="20"/>
  <c r="Y47" i="20"/>
  <c r="Y10" i="20"/>
  <c r="X34" i="20"/>
  <c r="Z68" i="20"/>
  <c r="Z44" i="20"/>
  <c r="Z10" i="20"/>
  <c r="Y41" i="20"/>
  <c r="X56" i="20"/>
  <c r="X28" i="20"/>
  <c r="AA24" i="1"/>
  <c r="AB24" i="1"/>
  <c r="AC24" i="1"/>
  <c r="AA20" i="1"/>
  <c r="AB20" i="1"/>
  <c r="AC20" i="1"/>
  <c r="AA5" i="1"/>
  <c r="AB19" i="1"/>
  <c r="AC19" i="1"/>
  <c r="AA19" i="1"/>
  <c r="AB15" i="1"/>
  <c r="AC15" i="1"/>
  <c r="AA15" i="1"/>
  <c r="AB11" i="1"/>
  <c r="X11" i="1"/>
  <c r="Z11" i="1" s="1"/>
  <c r="AC11" i="1"/>
  <c r="AA11" i="1"/>
  <c r="AA28" i="1"/>
  <c r="AB28" i="1"/>
  <c r="AC28" i="1"/>
  <c r="AA16" i="1"/>
  <c r="AB16" i="1"/>
  <c r="X16" i="1"/>
  <c r="Z16" i="1" s="1"/>
  <c r="AC16" i="1"/>
  <c r="AA8" i="1"/>
  <c r="AB8" i="1"/>
  <c r="AB27" i="1"/>
  <c r="AC27" i="1"/>
  <c r="AA27" i="1"/>
  <c r="AB23" i="1"/>
  <c r="AC23" i="1"/>
  <c r="AA23" i="1"/>
  <c r="X30" i="1"/>
  <c r="AC30" i="1"/>
  <c r="Z30" i="1"/>
  <c r="AA30" i="1"/>
  <c r="AB30" i="1"/>
  <c r="AC26" i="1"/>
  <c r="AB26" i="1"/>
  <c r="AA26" i="1"/>
  <c r="AC22" i="1"/>
  <c r="AA22" i="1"/>
  <c r="AB22" i="1"/>
  <c r="X18" i="1"/>
  <c r="Z18" i="1" s="1"/>
  <c r="AC18" i="1"/>
  <c r="AB18" i="1"/>
  <c r="AA18" i="1"/>
  <c r="AC14" i="1"/>
  <c r="AA14" i="1"/>
  <c r="AB14" i="1"/>
  <c r="AA10" i="1"/>
  <c r="AB10" i="1"/>
  <c r="AB7" i="1"/>
  <c r="X7" i="1"/>
  <c r="Z7" i="1" s="1"/>
  <c r="AC7" i="1"/>
  <c r="AA7" i="1"/>
  <c r="Z29" i="1"/>
  <c r="AA29" i="1"/>
  <c r="AC29" i="1"/>
  <c r="X29" i="1"/>
  <c r="AB29" i="1"/>
  <c r="AA25" i="1"/>
  <c r="AB25" i="1"/>
  <c r="AC25" i="1"/>
  <c r="AA21" i="1"/>
  <c r="AC21" i="1"/>
  <c r="AB21" i="1"/>
  <c r="AA17" i="1"/>
  <c r="AB17" i="1"/>
  <c r="AC17" i="1"/>
  <c r="AB13" i="1"/>
  <c r="AC13" i="1"/>
  <c r="AA9" i="1"/>
  <c r="AC9" i="1"/>
  <c r="AC6" i="1"/>
  <c r="AA6" i="1"/>
  <c r="AB6" i="1"/>
  <c r="Z33" i="1"/>
  <c r="AA33" i="1"/>
  <c r="X33" i="1"/>
  <c r="AB33" i="1"/>
  <c r="AC33" i="1"/>
  <c r="AD31" i="1"/>
  <c r="AE31" i="1" s="1"/>
  <c r="AG31" i="1" s="1"/>
  <c r="AD32" i="1"/>
  <c r="AE32" i="1" s="1"/>
  <c r="AG32" i="1" s="1"/>
  <c r="W6" i="1"/>
  <c r="X6" i="1" s="1"/>
  <c r="Z6" i="1" s="1"/>
  <c r="X14" i="19"/>
  <c r="X41" i="20"/>
  <c r="X22" i="20"/>
  <c r="X44" i="20"/>
  <c r="X59" i="20"/>
  <c r="Y44" i="20"/>
  <c r="Q65" i="20"/>
  <c r="Z59" i="20"/>
  <c r="Z22" i="20"/>
  <c r="Y59" i="20"/>
  <c r="Q18" i="19"/>
  <c r="Q22" i="19"/>
  <c r="Q26" i="19"/>
  <c r="W16" i="1"/>
  <c r="A31" i="1"/>
  <c r="A32" i="1" s="1"/>
  <c r="A33" i="1" s="1"/>
  <c r="W24" i="1"/>
  <c r="X24" i="1" s="1"/>
  <c r="Z24" i="1" s="1"/>
  <c r="W18" i="1"/>
  <c r="W13" i="1"/>
  <c r="X13" i="1" s="1"/>
  <c r="Z13" i="1" s="1"/>
  <c r="W15" i="1"/>
  <c r="X15" i="1" s="1"/>
  <c r="Z15" i="1" s="1"/>
  <c r="W28" i="1"/>
  <c r="X28" i="1" s="1"/>
  <c r="Z28" i="1" s="1"/>
  <c r="W5" i="1"/>
  <c r="X5" i="1" s="1"/>
  <c r="W12" i="1"/>
  <c r="X12" i="1" s="1"/>
  <c r="Z12" i="1" s="1"/>
  <c r="W11" i="1"/>
  <c r="W11" i="19"/>
  <c r="W62" i="20"/>
  <c r="AA62" i="20" s="1"/>
  <c r="W22" i="1"/>
  <c r="X22" i="1" s="1"/>
  <c r="Z22" i="1" s="1"/>
  <c r="Z13" i="20"/>
  <c r="Z47" i="20"/>
  <c r="Y22" i="20"/>
  <c r="X13" i="20"/>
  <c r="Y25" i="19"/>
  <c r="Y25" i="20"/>
  <c r="Y50" i="20"/>
  <c r="W33" i="1"/>
  <c r="W29" i="1"/>
  <c r="W41" i="20"/>
  <c r="Z41" i="20" s="1"/>
  <c r="X25" i="19"/>
  <c r="W30" i="1"/>
  <c r="W20" i="1"/>
  <c r="X20" i="1" s="1"/>
  <c r="Z20" i="1" s="1"/>
  <c r="W25" i="19"/>
  <c r="Y22" i="19"/>
  <c r="Y13" i="20"/>
  <c r="Y62" i="20"/>
  <c r="W56" i="20"/>
  <c r="AA56" i="20" s="1"/>
  <c r="M56" i="20" s="1"/>
  <c r="Q56" i="20" s="1"/>
  <c r="W7" i="1"/>
  <c r="Q28" i="20"/>
  <c r="W10" i="1"/>
  <c r="X10" i="1" s="1"/>
  <c r="Z10" i="1" s="1"/>
  <c r="W9" i="1"/>
  <c r="X9" i="1" s="1"/>
  <c r="Z9" i="1" s="1"/>
  <c r="W8" i="1"/>
  <c r="X8" i="1" s="1"/>
  <c r="Z8" i="1" s="1"/>
  <c r="Q68" i="20"/>
  <c r="Q62" i="20"/>
  <c r="Y13" i="19"/>
  <c r="V16" i="19"/>
  <c r="V24" i="19"/>
  <c r="W17" i="19"/>
  <c r="W13" i="19"/>
  <c r="W9" i="19"/>
  <c r="Y23" i="19"/>
  <c r="Y19" i="19"/>
  <c r="X10" i="19"/>
  <c r="V10" i="19"/>
  <c r="W10" i="19" s="1"/>
  <c r="V18" i="19"/>
  <c r="Z18" i="19" s="1"/>
  <c r="W24" i="19"/>
  <c r="W16" i="19"/>
  <c r="W12" i="19"/>
  <c r="W8" i="19"/>
  <c r="X21" i="19"/>
  <c r="X19" i="19"/>
  <c r="Y16" i="19"/>
  <c r="X12" i="19"/>
  <c r="X9" i="19"/>
  <c r="Y31" i="20"/>
  <c r="X31" i="20"/>
  <c r="W26" i="1"/>
  <c r="X26" i="1" s="1"/>
  <c r="Z26" i="1" s="1"/>
  <c r="W25" i="1"/>
  <c r="X25" i="1" s="1"/>
  <c r="Z25" i="1" s="1"/>
  <c r="W23" i="1"/>
  <c r="X23" i="1" s="1"/>
  <c r="Z23" i="1" s="1"/>
  <c r="W19" i="1"/>
  <c r="X19" i="1" s="1"/>
  <c r="Z19" i="1" s="1"/>
  <c r="V13" i="19"/>
  <c r="V9" i="19"/>
  <c r="Y9" i="19" s="1"/>
  <c r="X17" i="19"/>
  <c r="V17" i="19"/>
  <c r="V26" i="19"/>
  <c r="Z26" i="19" s="1"/>
  <c r="W23" i="19"/>
  <c r="W19" i="19"/>
  <c r="W15" i="19"/>
  <c r="Y26" i="19"/>
  <c r="Y24" i="19"/>
  <c r="Y20" i="19"/>
  <c r="Y18" i="19"/>
  <c r="X16" i="19"/>
  <c r="Y8" i="19"/>
  <c r="Z34" i="20"/>
  <c r="W27" i="1"/>
  <c r="X27" i="1" s="1"/>
  <c r="Z27" i="1" s="1"/>
  <c r="V12" i="19"/>
  <c r="Z12" i="19" s="1"/>
  <c r="M12" i="19" s="1"/>
  <c r="Q12" i="19" s="1"/>
  <c r="V8" i="19"/>
  <c r="X8" i="19" s="1"/>
  <c r="Y11" i="19"/>
  <c r="V22" i="19"/>
  <c r="Z22" i="19" s="1"/>
  <c r="V25" i="19"/>
  <c r="W26" i="19"/>
  <c r="W22" i="19"/>
  <c r="W18" i="19"/>
  <c r="W14" i="19"/>
  <c r="X26" i="19"/>
  <c r="X24" i="19"/>
  <c r="X22" i="19"/>
  <c r="X20" i="19"/>
  <c r="X18" i="19"/>
  <c r="Y15" i="19"/>
  <c r="X13" i="19"/>
  <c r="Y10" i="19"/>
  <c r="Q16" i="20"/>
  <c r="Y68" i="20"/>
  <c r="W21" i="1"/>
  <c r="X21" i="1" s="1"/>
  <c r="Z21" i="1" s="1"/>
  <c r="W17" i="1"/>
  <c r="X17" i="1" s="1"/>
  <c r="Z17" i="1" s="1"/>
  <c r="W14" i="1"/>
  <c r="X14" i="1" s="1"/>
  <c r="Z14" i="1" s="1"/>
  <c r="W13" i="20"/>
  <c r="AA13" i="20" s="1"/>
  <c r="M13" i="20" s="1"/>
  <c r="Q13" i="20" s="1"/>
  <c r="W28" i="20"/>
  <c r="AA28" i="20" s="1"/>
  <c r="W65" i="20"/>
  <c r="AA65" i="20" s="1"/>
  <c r="W16" i="20"/>
  <c r="AA16" i="20" s="1"/>
  <c r="W44" i="20"/>
  <c r="W21" i="19" l="1"/>
  <c r="Z21" i="19" s="1"/>
  <c r="M21" i="19" s="1"/>
  <c r="Q21" i="19" s="1"/>
  <c r="Z20" i="19"/>
  <c r="M20" i="19" s="1"/>
  <c r="Q20" i="19" s="1"/>
  <c r="Z19" i="19"/>
  <c r="M19" i="19" s="1"/>
  <c r="Q19" i="19" s="1"/>
  <c r="AA41" i="20"/>
  <c r="M41" i="20" s="1"/>
  <c r="Q41" i="20" s="1"/>
  <c r="AA22" i="20"/>
  <c r="M22" i="20" s="1"/>
  <c r="Q22" i="20" s="1"/>
  <c r="W31" i="20"/>
  <c r="AA31" i="20" s="1"/>
  <c r="M31" i="20" s="1"/>
  <c r="Q31" i="20" s="1"/>
  <c r="AA34" i="20"/>
  <c r="M34" i="20" s="1"/>
  <c r="Q34" i="20" s="1"/>
  <c r="Z19" i="20"/>
  <c r="AA19" i="20" s="1"/>
  <c r="M19" i="20" s="1"/>
  <c r="Q19" i="20" s="1"/>
  <c r="X25" i="20"/>
  <c r="AA25" i="20" s="1"/>
  <c r="M25" i="20" s="1"/>
  <c r="Q25" i="20" s="1"/>
  <c r="W7" i="20"/>
  <c r="AA7" i="20" s="1"/>
  <c r="M7" i="20" s="1"/>
  <c r="Q7" i="20" s="1"/>
  <c r="Z24" i="19"/>
  <c r="M24" i="19" s="1"/>
  <c r="Q24" i="19" s="1"/>
  <c r="Z25" i="19"/>
  <c r="M25" i="19" s="1"/>
  <c r="Q25" i="19" s="1"/>
  <c r="AA44" i="20"/>
  <c r="M44" i="20" s="1"/>
  <c r="Q44" i="20" s="1"/>
  <c r="W47" i="20"/>
  <c r="AA47" i="20" s="1"/>
  <c r="M47" i="20" s="1"/>
  <c r="Q47" i="20" s="1"/>
  <c r="X11" i="19"/>
  <c r="Z11" i="19" s="1"/>
  <c r="M11" i="19" s="1"/>
  <c r="Q11" i="19" s="1"/>
  <c r="Z17" i="19"/>
  <c r="M17" i="19" s="1"/>
  <c r="Q17" i="19" s="1"/>
  <c r="V14" i="19"/>
  <c r="Z14" i="19" s="1"/>
  <c r="M14" i="19" s="1"/>
  <c r="Q14" i="19" s="1"/>
  <c r="V15" i="19"/>
  <c r="Z15" i="19" s="1"/>
  <c r="M15" i="19" s="1"/>
  <c r="Q15" i="19" s="1"/>
  <c r="Z8" i="19"/>
  <c r="M8" i="19" s="1"/>
  <c r="Q8" i="19" s="1"/>
  <c r="Z10" i="19"/>
  <c r="M10" i="19" s="1"/>
  <c r="Q10" i="19" s="1"/>
  <c r="Z16" i="19"/>
  <c r="M16" i="19" s="1"/>
  <c r="Q16" i="19" s="1"/>
  <c r="Z13" i="19"/>
  <c r="M13" i="19" s="1"/>
  <c r="Q13" i="19" s="1"/>
  <c r="Z9" i="19"/>
  <c r="M9" i="19" s="1"/>
  <c r="Q9" i="19" s="1"/>
  <c r="V7" i="19"/>
  <c r="AA13" i="1"/>
  <c r="AC10" i="1"/>
  <c r="AC5" i="1"/>
  <c r="Z5" i="1"/>
  <c r="AA12" i="1"/>
  <c r="AC12" i="1"/>
  <c r="AB12" i="1"/>
  <c r="AC8" i="1"/>
  <c r="AD8" i="1" s="1"/>
  <c r="AB9" i="1"/>
  <c r="AD10" i="1"/>
  <c r="AE10" i="1" s="1"/>
  <c r="AG10" i="1" s="1"/>
  <c r="AD24" i="1"/>
  <c r="AE24" i="1" s="1"/>
  <c r="AG24" i="1" s="1"/>
  <c r="AD22" i="1"/>
  <c r="AE22" i="1" s="1"/>
  <c r="AG22" i="1" s="1"/>
  <c r="AD28" i="1"/>
  <c r="AE28" i="1" s="1"/>
  <c r="AG28" i="1" s="1"/>
  <c r="AD27" i="1"/>
  <c r="AE27" i="1" s="1"/>
  <c r="AG27" i="1" s="1"/>
  <c r="AD30" i="1"/>
  <c r="AE30" i="1" s="1"/>
  <c r="AG30" i="1" s="1"/>
  <c r="AD17" i="1"/>
  <c r="AE17" i="1" s="1"/>
  <c r="AG17" i="1" s="1"/>
  <c r="AD13" i="1"/>
  <c r="AD21" i="1"/>
  <c r="AE21" i="1" s="1"/>
  <c r="AG21" i="1" s="1"/>
  <c r="AD19" i="1"/>
  <c r="AE19" i="1" s="1"/>
  <c r="AG19" i="1" s="1"/>
  <c r="AD20" i="1"/>
  <c r="AE20" i="1" s="1"/>
  <c r="AG20" i="1" s="1"/>
  <c r="AD9" i="1"/>
  <c r="AD16" i="1"/>
  <c r="AE16" i="1" s="1"/>
  <c r="AG16" i="1" s="1"/>
  <c r="AD14" i="1"/>
  <c r="AD25" i="1"/>
  <c r="AE25" i="1" s="1"/>
  <c r="AG25" i="1" s="1"/>
  <c r="AD15" i="1"/>
  <c r="AD29" i="1"/>
  <c r="AE29" i="1" s="1"/>
  <c r="AG29" i="1" s="1"/>
  <c r="AD23" i="1"/>
  <c r="AE23" i="1" s="1"/>
  <c r="AG23" i="1" s="1"/>
  <c r="AD7" i="1"/>
  <c r="AD33" i="1"/>
  <c r="AE33" i="1" s="1"/>
  <c r="AG33" i="1" s="1"/>
  <c r="AD11" i="1"/>
  <c r="AD26" i="1"/>
  <c r="AE26" i="1" s="1"/>
  <c r="AG26" i="1" s="1"/>
  <c r="AD18" i="1"/>
  <c r="AE18" i="1" s="1"/>
  <c r="AG18" i="1" s="1"/>
  <c r="AD6" i="1"/>
  <c r="S71" i="20" l="1"/>
  <c r="W7" i="19"/>
  <c r="Z7" i="19" s="1"/>
  <c r="M7" i="19" s="1"/>
  <c r="Q7" i="19" s="1"/>
  <c r="R27" i="19" s="1"/>
  <c r="K11" i="1"/>
  <c r="AE11" i="1" s="1"/>
  <c r="AG11" i="1" s="1"/>
  <c r="K15" i="1"/>
  <c r="AE15" i="1" s="1"/>
  <c r="AG15" i="1" s="1"/>
  <c r="K13" i="1"/>
  <c r="AE13" i="1" s="1"/>
  <c r="AG13" i="1" s="1"/>
  <c r="K14" i="1"/>
  <c r="AE14" i="1" s="1"/>
  <c r="AG14" i="1" s="1"/>
  <c r="AD12" i="1"/>
  <c r="K9" i="1"/>
  <c r="AE9" i="1" s="1"/>
  <c r="AG9" i="1" s="1"/>
  <c r="K8" i="1"/>
  <c r="AE8" i="1" s="1"/>
  <c r="AG8" i="1" s="1"/>
  <c r="K6" i="1"/>
  <c r="AE6" i="1" s="1"/>
  <c r="AG6" i="1" s="1"/>
  <c r="K7" i="1"/>
  <c r="AE7" i="1" s="1"/>
  <c r="AG7" i="1" s="1"/>
  <c r="AD5" i="1"/>
  <c r="K5" i="1" s="1"/>
  <c r="AE5" i="1" s="1"/>
  <c r="AG5" i="1" s="1"/>
  <c r="K12" i="1" l="1"/>
  <c r="AE12" i="1" s="1"/>
  <c r="AG12" i="1" s="1"/>
  <c r="N35" i="1" l="1"/>
  <c r="N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Bonen</author>
  </authors>
  <commentList>
    <comment ref="C3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3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4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  <comment ref="C4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4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44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</commentList>
</comments>
</file>

<file path=xl/sharedStrings.xml><?xml version="1.0" encoding="utf-8"?>
<sst xmlns="http://schemas.openxmlformats.org/spreadsheetml/2006/main" count="650" uniqueCount="284">
  <si>
    <t>Persönliche Daten</t>
  </si>
  <si>
    <t>Name</t>
  </si>
  <si>
    <t>Bank</t>
  </si>
  <si>
    <t>Vorname</t>
  </si>
  <si>
    <t>Wohnort</t>
  </si>
  <si>
    <t>Straße</t>
  </si>
  <si>
    <t>Funktion</t>
  </si>
  <si>
    <t>Gesamtkosten</t>
  </si>
  <si>
    <t>E-Mail:</t>
  </si>
  <si>
    <t>Datum</t>
  </si>
  <si>
    <t>Telefon (d)</t>
  </si>
  <si>
    <t>Telefon (p)</t>
  </si>
  <si>
    <t>Telefon (mobil)</t>
  </si>
  <si>
    <t>Reisegrund</t>
  </si>
  <si>
    <t>Ziel</t>
  </si>
  <si>
    <t>Beginn</t>
  </si>
  <si>
    <t>Ende</t>
  </si>
  <si>
    <t>Dauer (h)</t>
  </si>
  <si>
    <t>bei Abwesenheit bis zu</t>
  </si>
  <si>
    <t>Überweisungsbetrag</t>
  </si>
  <si>
    <t>Vergütung PKW je km</t>
  </si>
  <si>
    <t>Verpfl. Pauschale</t>
  </si>
  <si>
    <t>F</t>
  </si>
  <si>
    <t>A</t>
  </si>
  <si>
    <t>M</t>
  </si>
  <si>
    <t>(Frühstück)</t>
  </si>
  <si>
    <t>(Mittag)</t>
  </si>
  <si>
    <t>(Abend)</t>
  </si>
  <si>
    <t>km</t>
  </si>
  <si>
    <t>km-Geld</t>
  </si>
  <si>
    <t>bereits erhaltener Vorschuss</t>
  </si>
  <si>
    <t>Status</t>
  </si>
  <si>
    <t>Pauschalen Ehrenamt:</t>
  </si>
  <si>
    <t>Pauschalen Mitarbeiter:</t>
  </si>
  <si>
    <t>Anmerkungen / Hinweise zur Abrechnung von Spesen</t>
  </si>
  <si>
    <t>Abzug Frühstück</t>
  </si>
  <si>
    <t>Abzug Mittag</t>
  </si>
  <si>
    <t>Abzug Abendessen</t>
  </si>
  <si>
    <t>Abzug Mittagessen</t>
  </si>
  <si>
    <t>Abzug Abend</t>
  </si>
  <si>
    <t>- Uhrzeiten in den Feldern "Beginn" und "Ende" sind in der Form hh:mm (also mit 
  "Doppelpunkt" zu erfassen.</t>
  </si>
  <si>
    <t>Abzüge bei Verpflegung Mitarbeiter</t>
  </si>
  <si>
    <t>Abzüge bei Verpflegung Ehrenamt</t>
  </si>
  <si>
    <t>Spesen
gekürzt</t>
  </si>
  <si>
    <t>10000 Präsident</t>
  </si>
  <si>
    <t>11000 Vizepräsident</t>
  </si>
  <si>
    <t>12000 Vizepräsident Sport</t>
  </si>
  <si>
    <t>13000 Vizepräsident Finanzen</t>
  </si>
  <si>
    <t>14000 Vizepräsident Sportentwicklung</t>
  </si>
  <si>
    <t>10100 Ausschuss für Verbandskommunikation</t>
  </si>
  <si>
    <t>10200 Ausschuss für Ehrungen</t>
  </si>
  <si>
    <t>10300 Qualitätsmanagement</t>
  </si>
  <si>
    <t>16000 Verbandsgericht</t>
  </si>
  <si>
    <t>16100 Spruchausschuss Ost</t>
  </si>
  <si>
    <t>16200 Spruchausschuss West</t>
  </si>
  <si>
    <t>17000 Kontrollausschuss</t>
  </si>
  <si>
    <t>17100 Datenschutzbeauftragter</t>
  </si>
  <si>
    <t>18040 Rechts-/Beratungskosten</t>
  </si>
  <si>
    <t>18060 click-TT</t>
  </si>
  <si>
    <t>12100 Vorstand Sport</t>
  </si>
  <si>
    <t>12200 Ausschuss für Erwachsenensport</t>
  </si>
  <si>
    <t>12300 Ausschuss für Jugendsport</t>
  </si>
  <si>
    <t>12500 Ausschuss für Seniorensport</t>
  </si>
  <si>
    <t>12600 Ausschuss für Schiedsrichter</t>
  </si>
  <si>
    <t>12620 Spielkontrollen</t>
  </si>
  <si>
    <t>14100 Vorstand Sportentwicklung</t>
  </si>
  <si>
    <t>14200 Ausschuss für Vereinsentwicklung</t>
  </si>
  <si>
    <t>14210 WTTV Aktionsanhänger</t>
  </si>
  <si>
    <t>14400 Ausschuss für Schulsport</t>
  </si>
  <si>
    <t>Kosten Verpflegung</t>
  </si>
  <si>
    <t>Kosten PKW</t>
  </si>
  <si>
    <t>lfd. Nummer</t>
  </si>
  <si>
    <t>Fahrtkosten PKW
     km        km-Geld</t>
  </si>
  <si>
    <t>Bezeichnung der Veranstaltung</t>
  </si>
  <si>
    <t>Veranstaltungsdatum</t>
  </si>
  <si>
    <t>Veranstaltungsort</t>
  </si>
  <si>
    <t>erstattete Kosten</t>
  </si>
  <si>
    <t>Lfd.
Nr.</t>
  </si>
  <si>
    <t>(H)auptamt
(E)hrenamt</t>
  </si>
  <si>
    <t>Zu - und Vorname</t>
  </si>
  <si>
    <t>Ich versichere hiermit, dass mir
die eingesetzten Auslagen
wirklich entstanden und die
Angaben richtig sind.</t>
  </si>
  <si>
    <t>Unterschrift</t>
  </si>
  <si>
    <t>1.</t>
  </si>
  <si>
    <t>H</t>
  </si>
  <si>
    <t>Hauptamt</t>
  </si>
  <si>
    <t>2.</t>
  </si>
  <si>
    <t>E</t>
  </si>
  <si>
    <t>Ehrenamt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</si>
  <si>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</si>
  <si>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</si>
  <si>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</si>
  <si>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</si>
  <si>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</si>
  <si>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</si>
  <si>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</si>
  <si>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</si>
  <si>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</si>
  <si>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</si>
  <si>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</si>
  <si>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</si>
  <si>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</si>
  <si>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</si>
  <si>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</si>
  <si>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</si>
  <si>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</si>
  <si>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</si>
  <si>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Gesamtkosten:</t>
  </si>
  <si>
    <t>Kosten für PKW 0,30 €</t>
  </si>
  <si>
    <t>Bahnkosten</t>
  </si>
  <si>
    <t>Bankspesen; -gebühren</t>
  </si>
  <si>
    <t>Bewirtungskosten - 100% Mitarbeiter</t>
  </si>
  <si>
    <t>Bewirtungskosten - 80% nicht Mitarbeiter</t>
  </si>
  <si>
    <t>Büro - Lebensmittel/Getränke</t>
  </si>
  <si>
    <t>Büro - Zeitschriften, Bücher</t>
  </si>
  <si>
    <t>Büro - Porto</t>
  </si>
  <si>
    <t>Bürobedarf</t>
  </si>
  <si>
    <t>EDV-Bedarf</t>
  </si>
  <si>
    <t>Eintrittstickets, Messe, Transfer</t>
  </si>
  <si>
    <t>Flugkosten</t>
  </si>
  <si>
    <t>Geschenke über Euro 35.-</t>
  </si>
  <si>
    <t>Geschenke über Euro 35.- Mitarbeiter WTTV</t>
  </si>
  <si>
    <t>Hotelkosten</t>
  </si>
  <si>
    <t>Kfz - Kraftstoff</t>
  </si>
  <si>
    <t>Kfz - Motor-, Getriebeöl, Bremsflüssigkeit</t>
  </si>
  <si>
    <t>Kfz - Reparatur und Instandhaltung Fuhrpark</t>
  </si>
  <si>
    <t>Parkgebühren, sonst. KfZ-Kosten, Maut</t>
  </si>
  <si>
    <t>Taxi</t>
  </si>
  <si>
    <t>Trinkgeld</t>
  </si>
  <si>
    <t>sonstiges</t>
  </si>
  <si>
    <t xml:space="preserve">        - für Ausschussmitglieder: ihren Ausschussvorsitzenden</t>
  </si>
  <si>
    <t xml:space="preserve">        - für Mitglieder des Präsidiums: den Präsidenten</t>
  </si>
  <si>
    <t xml:space="preserve">        - für Ausschussvorsitzende bzw. Beauftragte: ihren zuständigen Vizepräsidenten</t>
  </si>
  <si>
    <t>Bankverbindung
1.Zeile: IBAN,
2. Zeile: SWIFT-BIC,
3. Zeile: Bankname</t>
  </si>
  <si>
    <t>Kostenstellen</t>
  </si>
  <si>
    <t>Spesenarten</t>
  </si>
  <si>
    <t>EUR</t>
  </si>
  <si>
    <t>Fahrkarte
(Bus, Bahn, etc.)</t>
  </si>
  <si>
    <t>Fahrkarte
(Bus, Bahn, etc)</t>
  </si>
  <si>
    <t>Anreisetag (unabhängig von Stunden)</t>
  </si>
  <si>
    <t>IBAN:</t>
  </si>
  <si>
    <t>SWIFT-BIC:</t>
  </si>
  <si>
    <t>Anreisetag</t>
  </si>
  <si>
    <t>Abreisetag</t>
  </si>
  <si>
    <t>An-/Abreise</t>
  </si>
  <si>
    <t>Anreisestunden</t>
  </si>
  <si>
    <t>Abreisestunden</t>
  </si>
  <si>
    <t>An-/Abreisespesen</t>
  </si>
  <si>
    <t>Tagesspesen</t>
  </si>
  <si>
    <t>Tages-spesen</t>
  </si>
  <si>
    <t>An-/Abreisetag</t>
  </si>
  <si>
    <t>Summe
Spalten
13,15,16</t>
  </si>
  <si>
    <t>geprüft:</t>
  </si>
  <si>
    <t>Datum, Unterschrift</t>
  </si>
  <si>
    <t xml:space="preserve">  unabhängig von der Dauer der Abwesenheit. Im Spesenformular wird dies automatisch erkannt.</t>
  </si>
  <si>
    <t xml:space="preserve">  In den Blättern "Sammelspesen" bzw. "SammelspesenBank" ist für diesen Fall ein "X" in der entsprechenden</t>
  </si>
  <si>
    <t>10001 Präsidium</t>
  </si>
  <si>
    <t>10002 Treffen BV</t>
  </si>
  <si>
    <t>10110 Homepage</t>
  </si>
  <si>
    <t>10120 Veröffentlichungen (z.B. tischtennis)</t>
  </si>
  <si>
    <t>10210 Ehrungsunterlagen</t>
  </si>
  <si>
    <t xml:space="preserve">17200 Kassenprüfer </t>
  </si>
  <si>
    <t>18000 Geschäftsstelle</t>
  </si>
  <si>
    <t>18010 allgemeine Verwaltung</t>
  </si>
  <si>
    <t>18020 Fahrzeug MK</t>
  </si>
  <si>
    <t>18022 Fahrzeug SSK</t>
  </si>
  <si>
    <t>18023 Fahrzeug GS-Bulli</t>
  </si>
  <si>
    <t>18024 Fahrzeug Anhänger</t>
  </si>
  <si>
    <t>18030 Verbandstag</t>
  </si>
  <si>
    <t>18031 Beirat</t>
  </si>
  <si>
    <t>18050 MKTT</t>
  </si>
  <si>
    <t>18070 mytischtennis</t>
  </si>
  <si>
    <t>19000 Sonstige Projekte</t>
  </si>
  <si>
    <t>19040 QM-Projekt "Mädchen"</t>
  </si>
  <si>
    <t>19050 QM-Projekt "Kreise-Bezirke"</t>
  </si>
  <si>
    <t>19060 QM-Projekt "Vereinsberatung"</t>
  </si>
  <si>
    <t>12210 Spielleiter</t>
  </si>
  <si>
    <t>12220 Sonstige Veranstaltungen D/H</t>
  </si>
  <si>
    <t>12230 Fachtagungen D/H</t>
  </si>
  <si>
    <t>12310 Sonstige Veranstaltg. Jugend</t>
  </si>
  <si>
    <t>12320 Fachtagungen Jugendsport</t>
  </si>
  <si>
    <t>12400 Leistungssport</t>
  </si>
  <si>
    <t>12410 Beauftragter für Leistungssport</t>
  </si>
  <si>
    <t>12420 Stützpunkt Düsseldorf</t>
  </si>
  <si>
    <t>12430 Stützpunkt Porz</t>
  </si>
  <si>
    <t>12440 Stützpunkt Herne</t>
  </si>
  <si>
    <t>12450 Lehrgänge Kader</t>
  </si>
  <si>
    <t>12460 Förderung/Talentsichtg.</t>
  </si>
  <si>
    <t>12470 Lehrgänge Vorkader</t>
  </si>
  <si>
    <t>12480 Fachtagungen Leistungssport</t>
  </si>
  <si>
    <t>12510 Sonstige Veranstaltungen Sen.</t>
  </si>
  <si>
    <t>12520 Fachtagungen Seniorensport</t>
  </si>
  <si>
    <t>12610 SR-Ausbildungen</t>
  </si>
  <si>
    <t>12630 SR-Veranstaltungen (Turnier, Tagungen)</t>
  </si>
  <si>
    <t>12640 SR-Einsätze</t>
  </si>
  <si>
    <t>12650 SR-Weiterbildungen</t>
  </si>
  <si>
    <t>13100 Ausschuss für Wirtschaft u. Finanzen</t>
  </si>
  <si>
    <t>14220 Milchcup</t>
  </si>
  <si>
    <t>14225 Schulsport</t>
  </si>
  <si>
    <t>14230 Bambinicup</t>
  </si>
  <si>
    <t>14235 mini-Meisterschaften</t>
  </si>
  <si>
    <t>14240 Breitensport</t>
  </si>
  <si>
    <t>14245 Gesundheitssport</t>
  </si>
  <si>
    <t>14250 Vereinsberatung</t>
  </si>
  <si>
    <t>14255 Zielgruppen</t>
  </si>
  <si>
    <t>14260 Fachtagungen Vereinsentwicklung</t>
  </si>
  <si>
    <t>14300 Ausschuss für Trainer Aus-/Fortbildung</t>
  </si>
  <si>
    <t>14310 Materialkosten Trainerausbildung</t>
  </si>
  <si>
    <t>14320 Assistenztrainerausbildung</t>
  </si>
  <si>
    <t>14330 C-Trainerausbildung</t>
  </si>
  <si>
    <t>14340 B-Trainerausbildung</t>
  </si>
  <si>
    <t>14350 Nachwuchstrainerausbildung</t>
  </si>
  <si>
    <t>14360 e-Learning</t>
  </si>
  <si>
    <t>14370 Trainer-Fortbildungen</t>
  </si>
  <si>
    <t>14380 Sonstige Trainer Ausbildungen</t>
  </si>
  <si>
    <t>14390 Fachtagungen Traineraus-/fortbildung</t>
  </si>
  <si>
    <t>14410 Qualifizierungen</t>
  </si>
  <si>
    <t>14420 Fachtagungen Schulsport</t>
  </si>
  <si>
    <t>14500 Beauftragter Mädchen und Frauen</t>
  </si>
  <si>
    <t>14600 Beauftragter Kinder- u. Jugendpolitik</t>
  </si>
  <si>
    <t>14700 Jugendfreizeiten</t>
  </si>
  <si>
    <t>14710 Ostern Fuchs</t>
  </si>
  <si>
    <t>14720 Sommer Fuchs</t>
  </si>
  <si>
    <t>14730 Sommer Weyers</t>
  </si>
  <si>
    <t>14740 Herbst Weyers</t>
  </si>
  <si>
    <t>14750 Sonstige Freizeiten</t>
  </si>
  <si>
    <t>19070 QM-Projekt "Öffentlichkeitsarbeit"</t>
  </si>
  <si>
    <t>12240 WTTV-Ranglisten D/H</t>
  </si>
  <si>
    <t>12250 WTTV-Meisterschaften D/H</t>
  </si>
  <si>
    <t>12260 DTTB-Ranglisten D/H</t>
  </si>
  <si>
    <t>12270 DTTB-Meisterschaften D/H</t>
  </si>
  <si>
    <t>12330 WTTV-Ranglisten Jugend</t>
  </si>
  <si>
    <t>12340 WTTV-Meisterschaften Jugend</t>
  </si>
  <si>
    <t>12350 DTTB-Ranglisten Jugend</t>
  </si>
  <si>
    <t>12360 DTTB-Meisterschaften Jugend</t>
  </si>
  <si>
    <t>12370 Deutschland-Pokal Jugend</t>
  </si>
  <si>
    <t>12530 WTTV-Meisterschaften Senioren</t>
  </si>
  <si>
    <t>12540 DTTB-Meisterschaften Senioren</t>
  </si>
  <si>
    <t>12550 Deutschland-Pokal Senioren</t>
  </si>
  <si>
    <t>14430 Kooperationen</t>
  </si>
  <si>
    <t>14440 Sporthelfer</t>
  </si>
  <si>
    <t>14610 Juniorteam</t>
  </si>
  <si>
    <t>14900 Förderprogramme</t>
  </si>
  <si>
    <t>14910 NRW bewegt seine Kinder</t>
  </si>
  <si>
    <t>14920 TT im Kindergarten</t>
  </si>
  <si>
    <t>14930 Bewegt älter werden in NRW</t>
  </si>
  <si>
    <t>18015 Handys</t>
  </si>
  <si>
    <t>19020 WM 2017</t>
  </si>
  <si>
    <t>19080 QM-Projekt "Mitarbeiterentwicklung"</t>
  </si>
  <si>
    <t>19100 QM-Projekt "Personalentwicklung"</t>
  </si>
  <si>
    <t>19500 Ruhrgames</t>
  </si>
  <si>
    <t>10003 Tagungen auf Bundesebene</t>
  </si>
  <si>
    <t>18005 DATEV</t>
  </si>
  <si>
    <t>10050 Vizepräsident Verbandskommunikation</t>
  </si>
  <si>
    <t>10400 Ausschuss für Marketing</t>
  </si>
  <si>
    <t>Porto</t>
  </si>
  <si>
    <t>Belegart</t>
  </si>
  <si>
    <t>Kosten</t>
  </si>
  <si>
    <t>Angestellter</t>
  </si>
  <si>
    <t>ehrenamtlicher Mitarbeiter</t>
  </si>
  <si>
    <r>
      <t xml:space="preserve">- Eine Spesenabrechnung kann </t>
    </r>
    <r>
      <rPr>
        <b/>
        <i/>
        <u/>
        <sz val="12"/>
        <rFont val="Arial"/>
        <family val="2"/>
      </rPr>
      <t>nur für die eigene Person</t>
    </r>
    <r>
      <rPr>
        <sz val="12"/>
        <rFont val="Arial"/>
        <family val="2"/>
      </rPr>
      <t xml:space="preserve"> 
   (Ausnahme: Sammelspesenabrechnung) durchgeführt werden.</t>
    </r>
  </si>
  <si>
    <t>- Persönliche Angaben (Name, Bankverbindung, etc.) sind im Blatt "Stammdaten" vorzunehmen.</t>
  </si>
  <si>
    <t>*</t>
  </si>
  <si>
    <t xml:space="preserve">  (Mit einem * gekennzeichnete Felder sind Pflichtfelder.)</t>
  </si>
  <si>
    <r>
      <t xml:space="preserve">- Die </t>
    </r>
    <r>
      <rPr>
        <b/>
        <u/>
        <sz val="12"/>
        <rFont val="Arial"/>
        <family val="2"/>
      </rPr>
      <t>Originalbelege</t>
    </r>
    <r>
      <rPr>
        <sz val="12"/>
        <rFont val="Arial"/>
        <family val="2"/>
      </rPr>
      <t xml:space="preserve"> sind mit dem </t>
    </r>
    <r>
      <rPr>
        <b/>
        <u/>
        <sz val="12"/>
        <rFont val="Arial"/>
        <family val="2"/>
      </rPr>
      <t xml:space="preserve">ausgedruckten und unterschriebenen </t>
    </r>
    <r>
      <rPr>
        <sz val="12"/>
        <rFont val="Arial"/>
        <family val="2"/>
      </rPr>
      <t xml:space="preserve">
  </t>
    </r>
    <r>
      <rPr>
        <b/>
        <u/>
        <sz val="12"/>
        <rFont val="Arial"/>
        <family val="2"/>
      </rPr>
      <t>Spesenformular</t>
    </r>
    <r>
      <rPr>
        <sz val="12"/>
        <rFont val="Arial"/>
        <family val="2"/>
      </rPr>
      <t xml:space="preserve"> an :</t>
    </r>
  </si>
  <si>
    <t xml:space="preserve">  zu senden.</t>
  </si>
  <si>
    <t>- Spesenabrechnungen sind zeitnah bzw. spätestens zum 20.12. einzureichen.</t>
  </si>
  <si>
    <t>- Es können keine "Pauschalen" erstattet werden, d.h. es ist für jede Auslage auch ein 
   ordnungsgemäßer Beleg einzureichen!</t>
  </si>
  <si>
    <t>- Wurden im Rahmen einer Reise Mahlzeiten durch den WTTV oder Andere bezahlt, dann 
   muss in den Spalten "Abzug Frühstück", "Abzug Mittag" oder "Abzug Abendessen" ein 
   "x" gemacht werden.</t>
  </si>
  <si>
    <t>- Ein Tag endet um 24:00 Uhr bzw. beginnt um 0:00 Uhr. Bitte die Zeiten entsprechend erfassen.</t>
  </si>
  <si>
    <t>- Hat der WTTV e.V. durch Falschangaben Steuer-/Sozialabgaben zu entrichten, haftet 
   der Einreicher der Spesenabrechnung für diese Abgaben.</t>
  </si>
  <si>
    <t>- Das Feld "Status" in den Stammdaten regelt, ob der Spesenempfänger die Verpflegungs-
  mehraufwände gem. gesetzlichen Vorgaben des Einkommensteuergesetzes oder gem. 
  der Satzung des WTTV erhält.</t>
  </si>
  <si>
    <t>- Ab dem 1.1.2014 werden für Mitarbeiter an sog. "Ab-/Anreisetagen" Verpflegungspauschalen gezahlt,</t>
  </si>
  <si>
    <t xml:space="preserve">  Spalte zu setzen.</t>
  </si>
  <si>
    <t>- Sollen nur Belege erstattet werden, dann ist die Spalte "Reisezeit" nicht auszufüllen.</t>
  </si>
  <si>
    <t>Start</t>
  </si>
  <si>
    <t>Reisekosten</t>
  </si>
  <si>
    <t>Bewirtung</t>
  </si>
  <si>
    <t>Bücher/Zeitschriften</t>
  </si>
  <si>
    <t>Telefon/Internet</t>
  </si>
  <si>
    <t>Ehrungen/Geschenke</t>
  </si>
  <si>
    <t xml:space="preserve"> - Die Nummerierung der Belege soll der laufenden Nummer in Spalte A entsprechen.</t>
  </si>
  <si>
    <t xml:space="preserve">  Zeile erforderlich.</t>
  </si>
  <si>
    <t xml:space="preserve"> - Sollte es eine 2. Belegart für eine Veranstaltung geben, ist dazu die Erfassung in einer neuen</t>
  </si>
  <si>
    <t>Spesen ungekürzt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</si>
</sst>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#,##0.00\ [$€-1]"/>
    <numFmt numFmtId="165" formatCode="#,##0.00\ &quot;€&quot;"/>
    <numFmt numFmtId="166" formatCode="0&quot; Stunden&quot;"/>
    <numFmt numFmtId="167" formatCode="#,##0.00\ _€"/>
    <numFmt numFmtId="168" formatCode="dd/mm/yy;@"/>
    <numFmt numFmtId="169" formatCode="#,##0\ &quot;km&quot;"/>
    <numFmt numFmtId="170" formatCode="[h]:mm"/>
    <numFmt numFmtId="171" formatCode="0.0"/>
  </numFmts>
  <fonts count="30" x14ac:knownFonts="1">
    <font>
      <sz val="10"/>
      <name val="Arial"/>
    </font>
    <font>
      <sz val="1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indexed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2"/>
      <color indexed="10"/>
      <name val="Arial"/>
      <family val="2"/>
    </font>
    <font>
      <sz val="10"/>
      <name val="Lucida Sans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00B050"/>
      <name val="Arial"/>
      <family val="2"/>
    </font>
    <font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20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5" fillId="0" borderId="0" xfId="2" applyFont="1" applyAlignment="1" applyProtection="1"/>
    <xf numFmtId="165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 vertical="center"/>
    </xf>
    <xf numFmtId="166" fontId="6" fillId="0" borderId="0" xfId="0" applyNumberFormat="1" applyFont="1" applyAlignment="1">
      <alignment horizontal="left"/>
    </xf>
    <xf numFmtId="8" fontId="6" fillId="0" borderId="0" xfId="0" applyNumberFormat="1" applyFont="1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4" fontId="11" fillId="0" borderId="0" xfId="0" applyNumberFormat="1" applyFont="1"/>
    <xf numFmtId="14" fontId="11" fillId="0" borderId="0" xfId="0" applyNumberFormat="1" applyFont="1" applyAlignment="1">
      <alignment horizontal="left"/>
    </xf>
    <xf numFmtId="0" fontId="12" fillId="0" borderId="0" xfId="0" applyFont="1"/>
    <xf numFmtId="165" fontId="12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Protection="1">
      <protection locked="0"/>
    </xf>
    <xf numFmtId="10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170" fontId="11" fillId="0" borderId="0" xfId="0" applyNumberFormat="1" applyFont="1"/>
    <xf numFmtId="0" fontId="17" fillId="0" borderId="0" xfId="0" applyFont="1"/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horizontal="center" textRotation="90" wrapText="1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0" fillId="0" borderId="1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22" fillId="0" borderId="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20" fontId="6" fillId="3" borderId="5" xfId="0" applyNumberFormat="1" applyFont="1" applyFill="1" applyBorder="1" applyAlignment="1" applyProtection="1">
      <alignment vertical="center"/>
      <protection locked="0"/>
    </xf>
    <xf numFmtId="170" fontId="6" fillId="3" borderId="5" xfId="0" applyNumberFormat="1" applyFont="1" applyFill="1" applyBorder="1" applyAlignment="1" applyProtection="1">
      <alignment vertical="center"/>
      <protection locked="0"/>
    </xf>
    <xf numFmtId="2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71" fontId="6" fillId="3" borderId="5" xfId="0" applyNumberFormat="1" applyFont="1" applyFill="1" applyBorder="1" applyAlignment="1" applyProtection="1">
      <alignment vertical="center"/>
      <protection locked="0"/>
    </xf>
    <xf numFmtId="165" fontId="6" fillId="0" borderId="5" xfId="0" applyNumberFormat="1" applyFont="1" applyBorder="1" applyAlignment="1">
      <alignment horizontal="right" vertical="center"/>
    </xf>
    <xf numFmtId="165" fontId="6" fillId="3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/>
    <xf numFmtId="165" fontId="6" fillId="0" borderId="0" xfId="0" applyNumberFormat="1" applyFont="1"/>
    <xf numFmtId="0" fontId="19" fillId="0" borderId="0" xfId="0" applyFont="1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4" fontId="6" fillId="3" borderId="5" xfId="0" applyNumberFormat="1" applyFont="1" applyFill="1" applyBorder="1" applyProtection="1">
      <protection locked="0"/>
    </xf>
    <xf numFmtId="165" fontId="6" fillId="0" borderId="0" xfId="0" applyNumberFormat="1" applyFont="1" applyAlignment="1">
      <alignment horizontal="right" vertical="center"/>
    </xf>
    <xf numFmtId="14" fontId="6" fillId="0" borderId="0" xfId="0" applyNumberFormat="1" applyFont="1"/>
    <xf numFmtId="0" fontId="23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1" fillId="0" borderId="0" xfId="0" applyFont="1" applyAlignment="1">
      <alignment vertical="center"/>
    </xf>
    <xf numFmtId="14" fontId="21" fillId="0" borderId="0" xfId="0" applyNumberFormat="1" applyFont="1" applyAlignment="1">
      <alignment vertical="center"/>
    </xf>
    <xf numFmtId="165" fontId="1" fillId="0" borderId="5" xfId="0" applyNumberFormat="1" applyFont="1" applyBorder="1" applyAlignment="1" applyProtection="1">
      <alignment horizontal="left" vertical="center"/>
      <protection locked="0"/>
    </xf>
    <xf numFmtId="16" fontId="6" fillId="3" borderId="5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4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/>
    <xf numFmtId="0" fontId="0" fillId="0" borderId="0" xfId="0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wrapText="1"/>
    </xf>
    <xf numFmtId="0" fontId="14" fillId="0" borderId="0" xfId="0" applyFont="1" applyAlignment="1">
      <alignment wrapText="1"/>
    </xf>
    <xf numFmtId="0" fontId="11" fillId="0" borderId="1" xfId="0" applyFont="1" applyBorder="1"/>
    <xf numFmtId="0" fontId="6" fillId="0" borderId="1" xfId="0" applyFont="1" applyBorder="1"/>
    <xf numFmtId="165" fontId="20" fillId="0" borderId="6" xfId="0" applyNumberFormat="1" applyFont="1" applyBorder="1" applyAlignment="1">
      <alignment horizontal="right" vertical="center"/>
    </xf>
    <xf numFmtId="165" fontId="25" fillId="0" borderId="6" xfId="0" applyNumberFormat="1" applyFont="1" applyBorder="1" applyAlignment="1">
      <alignment horizontal="right" vertical="center"/>
    </xf>
    <xf numFmtId="0" fontId="0" fillId="4" borderId="0" xfId="0" applyFill="1" applyProtection="1">
      <protection locked="0"/>
    </xf>
    <xf numFmtId="49" fontId="0" fillId="4" borderId="0" xfId="0" applyNumberFormat="1" applyFill="1" applyProtection="1">
      <protection locked="0"/>
    </xf>
    <xf numFmtId="0" fontId="4" fillId="4" borderId="0" xfId="2" applyFill="1" applyAlignment="1">
      <protection locked="0"/>
    </xf>
    <xf numFmtId="0" fontId="0" fillId="4" borderId="0" xfId="0" applyFill="1" applyAlignment="1" applyProtection="1">
      <alignment horizontal="left"/>
      <protection locked="0"/>
    </xf>
    <xf numFmtId="1" fontId="11" fillId="0" borderId="5" xfId="0" applyNumberFormat="1" applyFont="1" applyBorder="1" applyAlignment="1">
      <alignment horizontal="center"/>
    </xf>
    <xf numFmtId="168" fontId="11" fillId="3" borderId="5" xfId="0" applyNumberFormat="1" applyFont="1" applyFill="1" applyBorder="1" applyProtection="1">
      <protection locked="0"/>
    </xf>
    <xf numFmtId="0" fontId="11" fillId="3" borderId="5" xfId="0" applyFont="1" applyFill="1" applyBorder="1" applyProtection="1">
      <protection locked="0"/>
    </xf>
    <xf numFmtId="20" fontId="11" fillId="3" borderId="5" xfId="0" applyNumberFormat="1" applyFont="1" applyFill="1" applyBorder="1" applyProtection="1">
      <protection locked="0"/>
    </xf>
    <xf numFmtId="2" fontId="11" fillId="0" borderId="5" xfId="0" applyNumberFormat="1" applyFont="1" applyBorder="1"/>
    <xf numFmtId="165" fontId="11" fillId="0" borderId="5" xfId="0" applyNumberFormat="1" applyFont="1" applyBorder="1"/>
    <xf numFmtId="169" fontId="11" fillId="3" borderId="5" xfId="0" applyNumberFormat="1" applyFont="1" applyFill="1" applyBorder="1" applyProtection="1">
      <protection locked="0"/>
    </xf>
    <xf numFmtId="167" fontId="11" fillId="3" borderId="5" xfId="0" applyNumberFormat="1" applyFont="1" applyFill="1" applyBorder="1" applyProtection="1">
      <protection locked="0"/>
    </xf>
    <xf numFmtId="165" fontId="11" fillId="3" borderId="5" xfId="0" applyNumberFormat="1" applyFont="1" applyFill="1" applyBorder="1" applyProtection="1">
      <protection locked="0"/>
    </xf>
    <xf numFmtId="1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7" fontId="6" fillId="3" borderId="5" xfId="0" applyNumberFormat="1" applyFont="1" applyFill="1" applyBorder="1" applyAlignment="1" applyProtection="1">
      <alignment horizontal="center" wrapText="1"/>
      <protection locked="0"/>
    </xf>
    <xf numFmtId="167" fontId="11" fillId="3" borderId="5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 wrapText="1"/>
    </xf>
    <xf numFmtId="0" fontId="1" fillId="4" borderId="0" xfId="0" applyFont="1" applyFill="1" applyProtection="1">
      <protection locked="0"/>
    </xf>
    <xf numFmtId="165" fontId="11" fillId="5" borderId="5" xfId="0" applyNumberFormat="1" applyFont="1" applyFill="1" applyBorder="1"/>
    <xf numFmtId="0" fontId="11" fillId="3" borderId="7" xfId="0" applyFont="1" applyFill="1" applyBorder="1" applyProtection="1">
      <protection locked="0"/>
    </xf>
    <xf numFmtId="168" fontId="6" fillId="3" borderId="5" xfId="0" applyNumberFormat="1" applyFont="1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quotePrefix="1" applyFont="1" applyAlignment="1">
      <alignment wrapText="1"/>
    </xf>
    <xf numFmtId="20" fontId="6" fillId="3" borderId="5" xfId="0" applyNumberFormat="1" applyFont="1" applyFill="1" applyBorder="1" applyProtection="1">
      <protection locked="0"/>
    </xf>
    <xf numFmtId="167" fontId="6" fillId="3" borderId="5" xfId="0" applyNumberFormat="1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49" fontId="14" fillId="0" borderId="0" xfId="0" applyNumberFormat="1" applyFont="1"/>
    <xf numFmtId="169" fontId="6" fillId="3" borderId="5" xfId="0" applyNumberFormat="1" applyFont="1" applyFill="1" applyBorder="1" applyProtection="1">
      <protection locked="0"/>
    </xf>
    <xf numFmtId="14" fontId="6" fillId="3" borderId="5" xfId="0" applyNumberFormat="1" applyFont="1" applyFill="1" applyBorder="1" applyAlignment="1" applyProtection="1">
      <alignment horizontal="left" vertical="center"/>
      <protection locked="0"/>
    </xf>
    <xf numFmtId="0" fontId="28" fillId="3" borderId="8" xfId="0" applyFont="1" applyFill="1" applyBorder="1" applyProtection="1">
      <protection locked="0"/>
    </xf>
    <xf numFmtId="165" fontId="6" fillId="3" borderId="5" xfId="0" applyNumberFormat="1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0" fontId="11" fillId="3" borderId="5" xfId="0" applyFont="1" applyFill="1" applyBorder="1" applyProtection="1">
      <protection locked="0"/>
    </xf>
    <xf numFmtId="0" fontId="12" fillId="3" borderId="5" xfId="0" applyFont="1" applyFill="1" applyBorder="1" applyProtection="1">
      <protection locked="0"/>
    </xf>
    <xf numFmtId="0" fontId="11" fillId="3" borderId="7" xfId="0" applyFont="1" applyFill="1" applyBorder="1" applyProtection="1">
      <protection locked="0"/>
    </xf>
    <xf numFmtId="0" fontId="11" fillId="3" borderId="8" xfId="0" applyFont="1" applyFill="1" applyBorder="1" applyProtection="1">
      <protection locked="0"/>
    </xf>
    <xf numFmtId="14" fontId="11" fillId="3" borderId="5" xfId="0" applyNumberFormat="1" applyFont="1" applyFill="1" applyBorder="1" applyProtection="1">
      <protection locked="0"/>
    </xf>
    <xf numFmtId="164" fontId="12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 wrapText="1"/>
    </xf>
    <xf numFmtId="14" fontId="6" fillId="3" borderId="5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3" borderId="7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28" fillId="3" borderId="7" xfId="0" applyFont="1" applyFill="1" applyBorder="1" applyProtection="1">
      <protection locked="0"/>
    </xf>
    <xf numFmtId="0" fontId="29" fillId="0" borderId="8" xfId="0" applyFont="1" applyBorder="1" applyProtection="1">
      <protection locked="0"/>
    </xf>
    <xf numFmtId="14" fontId="6" fillId="3" borderId="7" xfId="0" applyNumberFormat="1" applyFont="1" applyFill="1" applyBorder="1" applyProtection="1">
      <protection locked="0"/>
    </xf>
    <xf numFmtId="14" fontId="11" fillId="3" borderId="7" xfId="0" applyNumberFormat="1" applyFont="1" applyFill="1" applyBorder="1" applyProtection="1">
      <protection locked="0"/>
    </xf>
    <xf numFmtId="164" fontId="12" fillId="2" borderId="0" xfId="0" applyNumberFormat="1" applyFont="1" applyFill="1" applyAlignment="1" applyProtection="1">
      <alignment horizontal="right"/>
      <protection locked="0"/>
    </xf>
    <xf numFmtId="0" fontId="12" fillId="3" borderId="7" xfId="0" applyFont="1" applyFill="1" applyBorder="1" applyProtection="1"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textRotation="90" wrapText="1"/>
    </xf>
    <xf numFmtId="0" fontId="6" fillId="0" borderId="4" xfId="0" applyFont="1" applyBorder="1" applyAlignment="1">
      <alignment horizontal="center" textRotation="90" wrapText="1"/>
    </xf>
    <xf numFmtId="0" fontId="0" fillId="5" borderId="12" xfId="0" applyFill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0" fontId="1" fillId="3" borderId="2" xfId="0" applyNumberFormat="1" applyFont="1" applyFill="1" applyBorder="1" applyAlignment="1" applyProtection="1">
      <alignment horizontal="center" vertical="center"/>
      <protection locked="0"/>
    </xf>
    <xf numFmtId="170" fontId="1" fillId="3" borderId="13" xfId="0" applyNumberFormat="1" applyFont="1" applyFill="1" applyBorder="1" applyAlignment="1" applyProtection="1">
      <alignment horizontal="center" vertical="center"/>
      <protection locked="0"/>
    </xf>
    <xf numFmtId="170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71" fontId="1" fillId="3" borderId="2" xfId="0" applyNumberFormat="1" applyFont="1" applyFill="1" applyBorder="1" applyAlignment="1" applyProtection="1">
      <alignment horizontal="center" vertical="center"/>
      <protection locked="0"/>
    </xf>
    <xf numFmtId="171" fontId="1" fillId="3" borderId="13" xfId="0" applyNumberFormat="1" applyFont="1" applyFill="1" applyBorder="1" applyAlignment="1" applyProtection="1">
      <alignment horizontal="center" vertical="center"/>
      <protection locked="0"/>
    </xf>
    <xf numFmtId="171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/>
      <protection locked="0"/>
    </xf>
    <xf numFmtId="4" fontId="1" fillId="3" borderId="13" xfId="0" applyNumberFormat="1" applyFont="1" applyFill="1" applyBorder="1" applyAlignment="1" applyProtection="1">
      <alignment horizontal="center"/>
      <protection locked="0"/>
    </xf>
    <xf numFmtId="4" fontId="1" fillId="3" borderId="4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14" fontId="1" fillId="3" borderId="2" xfId="0" applyNumberFormat="1" applyFont="1" applyFill="1" applyBorder="1" applyAlignment="1" applyProtection="1">
      <alignment horizontal="left" vertical="center"/>
      <protection locked="0"/>
    </xf>
    <xf numFmtId="20" fontId="1" fillId="3" borderId="2" xfId="0" applyNumberFormat="1" applyFont="1" applyFill="1" applyBorder="1" applyAlignment="1" applyProtection="1">
      <alignment horizontal="center" vertical="center"/>
      <protection locked="0"/>
    </xf>
    <xf numFmtId="20" fontId="1" fillId="3" borderId="13" xfId="0" applyNumberFormat="1" applyFont="1" applyFill="1" applyBorder="1" applyAlignment="1" applyProtection="1">
      <alignment horizontal="center" vertical="center"/>
      <protection locked="0"/>
    </xf>
    <xf numFmtId="20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1" fillId="5" borderId="12" xfId="0" applyFont="1" applyFill="1" applyBorder="1" applyAlignment="1" applyProtection="1">
      <alignment horizontal="left"/>
      <protection locked="0"/>
    </xf>
  </cellXfs>
  <cellStyles count="4">
    <cellStyle name="Excel Built-in Normal" xfId="1" xr:uid="{00000000-0005-0000-0000-000000000000}"/>
    <cellStyle name="Link" xfId="2" builtinId="8"/>
    <cellStyle name="Standard" xfId="0" builtinId="0"/>
    <cellStyle name="Standard 2" xfId="3" xr:uid="{00000000-0005-0000-0000-000003000000}"/>
  </cellStyles>
  <dxfs count="1">
    <dxf>
      <font>
        <b val="0"/>
        <i val="0"/>
        <condense val="0"/>
        <extend val="0"/>
        <color indexed="9"/>
      </font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0</xdr:row>
      <xdr:rowOff>127000</xdr:rowOff>
    </xdr:from>
    <xdr:to>
      <xdr:col>3</xdr:col>
      <xdr:colOff>44536</xdr:colOff>
      <xdr:row>2</xdr:row>
      <xdr:rowOff>488950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127000"/>
          <a:ext cx="1365336" cy="77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2"/>
  <sheetViews>
    <sheetView topLeftCell="A15" zoomScaleNormal="100" workbookViewId="0">
      <selection activeCell="A37" sqref="A37"/>
    </sheetView>
  </sheetViews>
  <sheetFormatPr baseColWidth="10" defaultColWidth="11.453125" defaultRowHeight="15.5" x14ac:dyDescent="0.35"/>
  <cols>
    <col min="1" max="1" width="113.453125" style="82" customWidth="1"/>
    <col min="2" max="2" width="1" style="33" customWidth="1"/>
    <col min="3" max="16384" width="11.453125" style="33"/>
  </cols>
  <sheetData>
    <row r="2" spans="1:1" x14ac:dyDescent="0.35">
      <c r="A2" s="87" t="s">
        <v>34</v>
      </c>
    </row>
    <row r="3" spans="1:1" x14ac:dyDescent="0.35">
      <c r="A3" s="87"/>
    </row>
    <row r="4" spans="1:1" ht="31" x14ac:dyDescent="0.35">
      <c r="A4" s="88" t="s">
        <v>259</v>
      </c>
    </row>
    <row r="5" spans="1:1" x14ac:dyDescent="0.35">
      <c r="A5" s="88"/>
    </row>
    <row r="6" spans="1:1" x14ac:dyDescent="0.35">
      <c r="A6" s="88" t="s">
        <v>260</v>
      </c>
    </row>
    <row r="7" spans="1:1" x14ac:dyDescent="0.35">
      <c r="A7" s="120" t="s">
        <v>262</v>
      </c>
    </row>
    <row r="8" spans="1:1" x14ac:dyDescent="0.35">
      <c r="A8" s="88"/>
    </row>
    <row r="9" spans="1:1" ht="31" x14ac:dyDescent="0.35">
      <c r="A9" s="88" t="s">
        <v>263</v>
      </c>
    </row>
    <row r="10" spans="1:1" x14ac:dyDescent="0.35">
      <c r="A10" s="88" t="s">
        <v>129</v>
      </c>
    </row>
    <row r="11" spans="1:1" x14ac:dyDescent="0.35">
      <c r="A11" s="88" t="s">
        <v>131</v>
      </c>
    </row>
    <row r="12" spans="1:1" x14ac:dyDescent="0.35">
      <c r="A12" s="88" t="s">
        <v>130</v>
      </c>
    </row>
    <row r="13" spans="1:1" x14ac:dyDescent="0.35">
      <c r="A13" s="88" t="s">
        <v>264</v>
      </c>
    </row>
    <row r="14" spans="1:1" x14ac:dyDescent="0.35">
      <c r="A14" s="89"/>
    </row>
    <row r="15" spans="1:1" x14ac:dyDescent="0.35">
      <c r="A15" s="88" t="s">
        <v>265</v>
      </c>
    </row>
    <row r="16" spans="1:1" x14ac:dyDescent="0.35">
      <c r="A16" s="89"/>
    </row>
    <row r="17" spans="1:1" x14ac:dyDescent="0.35">
      <c r="A17" s="88" t="s">
        <v>273</v>
      </c>
    </row>
    <row r="18" spans="1:1" x14ac:dyDescent="0.35">
      <c r="A18" s="88"/>
    </row>
    <row r="19" spans="1:1" ht="33.75" customHeight="1" x14ac:dyDescent="0.35">
      <c r="A19" s="88" t="s">
        <v>266</v>
      </c>
    </row>
    <row r="20" spans="1:1" x14ac:dyDescent="0.35">
      <c r="A20" s="89"/>
    </row>
    <row r="21" spans="1:1" ht="48" customHeight="1" x14ac:dyDescent="0.35">
      <c r="A21" s="88" t="s">
        <v>267</v>
      </c>
    </row>
    <row r="22" spans="1:1" x14ac:dyDescent="0.35">
      <c r="A22" s="89"/>
    </row>
    <row r="23" spans="1:1" ht="31" x14ac:dyDescent="0.35">
      <c r="A23" s="88" t="s">
        <v>40</v>
      </c>
    </row>
    <row r="24" spans="1:1" x14ac:dyDescent="0.35">
      <c r="A24" s="89"/>
    </row>
    <row r="25" spans="1:1" x14ac:dyDescent="0.35">
      <c r="A25" s="88" t="s">
        <v>268</v>
      </c>
    </row>
    <row r="26" spans="1:1" x14ac:dyDescent="0.35">
      <c r="A26" s="89"/>
    </row>
    <row r="27" spans="1:1" ht="31" x14ac:dyDescent="0.35">
      <c r="A27" s="88" t="s">
        <v>269</v>
      </c>
    </row>
    <row r="28" spans="1:1" x14ac:dyDescent="0.35">
      <c r="A28" s="89"/>
    </row>
    <row r="29" spans="1:1" ht="46.5" x14ac:dyDescent="0.35">
      <c r="A29" s="88" t="s">
        <v>270</v>
      </c>
    </row>
    <row r="30" spans="1:1" x14ac:dyDescent="0.35">
      <c r="A30" s="89"/>
    </row>
    <row r="31" spans="1:1" ht="15" customHeight="1" x14ac:dyDescent="0.35">
      <c r="A31" s="88" t="s">
        <v>271</v>
      </c>
    </row>
    <row r="32" spans="1:1" x14ac:dyDescent="0.35">
      <c r="A32" s="89" t="s">
        <v>153</v>
      </c>
    </row>
    <row r="33" spans="1:1" x14ac:dyDescent="0.35">
      <c r="A33" s="89" t="s">
        <v>154</v>
      </c>
    </row>
    <row r="34" spans="1:1" x14ac:dyDescent="0.35">
      <c r="A34" s="89" t="s">
        <v>272</v>
      </c>
    </row>
    <row r="35" spans="1:1" ht="15" customHeight="1" x14ac:dyDescent="0.35">
      <c r="A35" s="89"/>
    </row>
    <row r="36" spans="1:1" x14ac:dyDescent="0.35">
      <c r="A36" s="126" t="s">
        <v>282</v>
      </c>
    </row>
    <row r="37" spans="1:1" x14ac:dyDescent="0.35">
      <c r="A37" s="126" t="s">
        <v>281</v>
      </c>
    </row>
    <row r="38" spans="1:1" x14ac:dyDescent="0.35">
      <c r="A38" s="126"/>
    </row>
    <row r="39" spans="1:1" x14ac:dyDescent="0.35">
      <c r="A39" s="126" t="s">
        <v>280</v>
      </c>
    </row>
    <row r="40" spans="1:1" x14ac:dyDescent="0.35">
      <c r="A40" s="89"/>
    </row>
    <row r="41" spans="1:1" x14ac:dyDescent="0.35">
      <c r="A41" s="89"/>
    </row>
    <row r="42" spans="1:1" x14ac:dyDescent="0.35">
      <c r="A42" s="89"/>
    </row>
  </sheetData>
  <sheetProtection algorithmName="SHA-512" hashValue="O2AD2lxl1WqHmfGxW3V0jCp8Ce/BUFwgabKIPhcdYnLpKaAPeDBxzhkbrQ3wbkNuiTn8tcmAMPwbXOmM858OHQ==" saltValue="vF8oxzPgwDbw/DFcbl4rSA==" spinCount="100000" sheet="1" selectLockedCells="1" selectUnlockedCells="1"/>
  <phoneticPr fontId="0" type="noConversion"/>
  <pageMargins left="0.55118110236220474" right="0.27559055118110237" top="1.0629921259842521" bottom="0.51181102362204722" header="0.27559055118110237" footer="0.27559055118110237"/>
  <pageSetup paperSize="9" orientation="portrait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6"/>
  <sheetViews>
    <sheetView showGridLines="0" topLeftCell="A5" zoomScaleNormal="85" workbookViewId="0">
      <selection activeCell="D6" sqref="D6"/>
    </sheetView>
  </sheetViews>
  <sheetFormatPr baseColWidth="10" defaultRowHeight="12.5" x14ac:dyDescent="0.25"/>
  <cols>
    <col min="1" max="1" width="1.08984375" customWidth="1"/>
    <col min="2" max="2" width="44.36328125" bestFit="1" customWidth="1"/>
    <col min="3" max="3" width="2.36328125" style="32" customWidth="1"/>
    <col min="4" max="4" width="34.54296875" customWidth="1"/>
    <col min="5" max="5" width="9" customWidth="1"/>
    <col min="6" max="6" width="9.453125" customWidth="1"/>
    <col min="7" max="8" width="6.36328125" customWidth="1"/>
    <col min="9" max="9" width="8.453125" customWidth="1"/>
    <col min="10" max="10" width="9.54296875" customWidth="1"/>
    <col min="11" max="11" width="10.90625" customWidth="1"/>
    <col min="12" max="12" width="8.453125" customWidth="1"/>
    <col min="13" max="13" width="8.90625" customWidth="1"/>
    <col min="14" max="14" width="9.08984375" customWidth="1"/>
    <col min="15" max="15" width="9.08984375" hidden="1" customWidth="1"/>
    <col min="16" max="16" width="9.36328125" hidden="1" customWidth="1"/>
    <col min="17" max="17" width="0" hidden="1" customWidth="1"/>
  </cols>
  <sheetData>
    <row r="1" spans="1:16" s="13" customFormat="1" ht="27" customHeight="1" x14ac:dyDescent="0.45">
      <c r="A1" s="11"/>
      <c r="B1" s="12"/>
      <c r="C1" s="35"/>
      <c r="D1" s="12"/>
      <c r="E1" s="12"/>
      <c r="F1" s="12"/>
      <c r="G1" s="12"/>
      <c r="H1" s="12"/>
      <c r="I1" s="12"/>
      <c r="J1" s="12"/>
      <c r="K1" s="12"/>
      <c r="L1" s="12"/>
    </row>
    <row r="2" spans="1:16" ht="5.25" customHeight="1" x14ac:dyDescent="0.25">
      <c r="B2" s="8"/>
      <c r="C2" s="116"/>
      <c r="D2" s="8"/>
      <c r="E2" s="8"/>
      <c r="F2" s="8"/>
      <c r="G2" s="8"/>
      <c r="H2" s="8"/>
      <c r="I2" s="8"/>
      <c r="J2" s="8"/>
      <c r="K2" s="8"/>
      <c r="L2" s="8"/>
    </row>
    <row r="3" spans="1:16" ht="21" customHeight="1" x14ac:dyDescent="0.4">
      <c r="B3" s="1" t="s">
        <v>0</v>
      </c>
      <c r="C3" s="117"/>
    </row>
    <row r="4" spans="1:16" ht="6.75" customHeight="1" x14ac:dyDescent="0.25"/>
    <row r="5" spans="1:16" x14ac:dyDescent="0.25">
      <c r="B5" t="s">
        <v>6</v>
      </c>
      <c r="C5" s="32" t="s">
        <v>261</v>
      </c>
      <c r="D5" s="94"/>
      <c r="P5" t="s">
        <v>257</v>
      </c>
    </row>
    <row r="6" spans="1:16" x14ac:dyDescent="0.25">
      <c r="B6" t="s">
        <v>31</v>
      </c>
      <c r="C6" s="32" t="s">
        <v>261</v>
      </c>
      <c r="D6" s="94" t="s">
        <v>258</v>
      </c>
      <c r="P6" t="s">
        <v>258</v>
      </c>
    </row>
    <row r="7" spans="1:16" x14ac:dyDescent="0.25">
      <c r="B7" t="s">
        <v>1</v>
      </c>
      <c r="C7" s="32" t="s">
        <v>261</v>
      </c>
      <c r="D7" s="112"/>
    </row>
    <row r="8" spans="1:16" x14ac:dyDescent="0.25">
      <c r="B8" t="s">
        <v>3</v>
      </c>
      <c r="C8" s="32" t="s">
        <v>261</v>
      </c>
      <c r="D8" s="112"/>
    </row>
    <row r="9" spans="1:16" x14ac:dyDescent="0.25">
      <c r="B9" t="s">
        <v>4</v>
      </c>
      <c r="C9" s="32" t="s">
        <v>261</v>
      </c>
      <c r="D9" s="112"/>
    </row>
    <row r="10" spans="1:16" x14ac:dyDescent="0.25">
      <c r="B10" t="s">
        <v>5</v>
      </c>
      <c r="D10" s="94"/>
      <c r="I10" s="2"/>
      <c r="J10" s="6"/>
    </row>
    <row r="11" spans="1:16" ht="12" customHeight="1" x14ac:dyDescent="0.25"/>
    <row r="12" spans="1:16" x14ac:dyDescent="0.25">
      <c r="B12" t="s">
        <v>11</v>
      </c>
      <c r="D12" s="94"/>
    </row>
    <row r="13" spans="1:16" x14ac:dyDescent="0.25">
      <c r="B13" t="s">
        <v>10</v>
      </c>
      <c r="D13" s="94"/>
    </row>
    <row r="14" spans="1:16" x14ac:dyDescent="0.25">
      <c r="B14" t="s">
        <v>12</v>
      </c>
      <c r="D14" s="95"/>
      <c r="E14" s="2"/>
    </row>
    <row r="15" spans="1:16" x14ac:dyDescent="0.25">
      <c r="B15" s="2" t="s">
        <v>8</v>
      </c>
      <c r="C15" s="118"/>
      <c r="D15" s="96"/>
    </row>
    <row r="18" spans="2:12" x14ac:dyDescent="0.25">
      <c r="B18" t="s">
        <v>2</v>
      </c>
      <c r="C18" s="32" t="s">
        <v>261</v>
      </c>
      <c r="D18" s="112"/>
    </row>
    <row r="19" spans="2:12" x14ac:dyDescent="0.25">
      <c r="B19" t="s">
        <v>140</v>
      </c>
      <c r="D19" s="97"/>
    </row>
    <row r="20" spans="2:12" x14ac:dyDescent="0.25">
      <c r="B20" t="s">
        <v>139</v>
      </c>
      <c r="C20" s="32" t="s">
        <v>261</v>
      </c>
      <c r="D20" s="97"/>
    </row>
    <row r="26" spans="2:12" x14ac:dyDescent="0.25">
      <c r="B26" s="3" t="s">
        <v>32</v>
      </c>
      <c r="C26" s="119"/>
      <c r="D26" s="3" t="s">
        <v>18</v>
      </c>
      <c r="E26" s="9">
        <v>5</v>
      </c>
      <c r="F26" s="15">
        <v>7</v>
      </c>
      <c r="G26" s="4"/>
    </row>
    <row r="27" spans="2:12" x14ac:dyDescent="0.25">
      <c r="D27" s="3" t="str">
        <f>"bei Abwesenheit von "&amp;E26&amp;" Stunden bis zu"</f>
        <v>bei Abwesenheit von 5 Stunden bis zu</v>
      </c>
      <c r="E27" s="9">
        <v>8</v>
      </c>
      <c r="F27" s="15">
        <v>13</v>
      </c>
      <c r="G27" s="5"/>
    </row>
    <row r="28" spans="2:12" x14ac:dyDescent="0.25">
      <c r="D28" s="3" t="str">
        <f>"bei Abwesenheit von "&amp;E27&amp;" Stunden bis zu"</f>
        <v>bei Abwesenheit von 8 Stunden bis zu</v>
      </c>
      <c r="E28" s="9">
        <v>12</v>
      </c>
      <c r="F28" s="15">
        <v>20</v>
      </c>
      <c r="G28" s="4"/>
    </row>
    <row r="29" spans="2:12" x14ac:dyDescent="0.25">
      <c r="D29" s="3" t="str">
        <f>"bei Abwesenheit von "&amp;E28&amp;" Stunden bis zu"</f>
        <v>bei Abwesenheit von 12 Stunden bis zu</v>
      </c>
      <c r="E29" s="9">
        <v>24</v>
      </c>
      <c r="F29" s="15">
        <v>24</v>
      </c>
      <c r="G29" s="4"/>
    </row>
    <row r="30" spans="2:12" x14ac:dyDescent="0.25">
      <c r="D30" s="3" t="str">
        <f>"bei Abwesenheit von "&amp;E29&amp;" Stunden"</f>
        <v>bei Abwesenheit von 24 Stunden</v>
      </c>
      <c r="F30" s="15">
        <v>28</v>
      </c>
      <c r="G30" s="4"/>
    </row>
    <row r="31" spans="2:12" x14ac:dyDescent="0.25">
      <c r="D31" s="3"/>
      <c r="E31" s="9"/>
      <c r="F31" s="16"/>
      <c r="G31" s="4"/>
      <c r="H31" s="7"/>
      <c r="I31" s="3"/>
      <c r="J31" s="3"/>
      <c r="K31" s="3"/>
      <c r="L31" s="10"/>
    </row>
    <row r="32" spans="2:12" x14ac:dyDescent="0.25">
      <c r="B32" s="3" t="s">
        <v>33</v>
      </c>
      <c r="C32" s="119"/>
      <c r="D32" s="3" t="s">
        <v>18</v>
      </c>
      <c r="E32" s="9">
        <v>8</v>
      </c>
      <c r="F32" s="15">
        <v>0</v>
      </c>
      <c r="G32" s="4"/>
    </row>
    <row r="33" spans="2:7" x14ac:dyDescent="0.25">
      <c r="D33" s="3" t="str">
        <f>"bei Abwesenheit von "&amp;E32&amp;" Stunden bis zu"</f>
        <v>bei Abwesenheit von 8 Stunden bis zu</v>
      </c>
      <c r="E33" s="9">
        <v>14</v>
      </c>
      <c r="F33" s="15">
        <v>14</v>
      </c>
      <c r="G33" s="5"/>
    </row>
    <row r="34" spans="2:7" x14ac:dyDescent="0.25">
      <c r="D34" s="3" t="str">
        <f>"bei Abwesenheit von "&amp;E33&amp;" Stunden bis zu"</f>
        <v>bei Abwesenheit von 14 Stunden bis zu</v>
      </c>
      <c r="E34" s="9">
        <v>24</v>
      </c>
      <c r="F34" s="15">
        <v>14</v>
      </c>
      <c r="G34" s="4"/>
    </row>
    <row r="35" spans="2:7" x14ac:dyDescent="0.25">
      <c r="D35" s="3" t="str">
        <f>"bei Abwesenheit von "&amp;E34&amp;" Stunden"</f>
        <v>bei Abwesenheit von 24 Stunden</v>
      </c>
      <c r="E35" s="9">
        <v>24</v>
      </c>
      <c r="F35" s="15">
        <v>28</v>
      </c>
      <c r="G35" s="4"/>
    </row>
    <row r="36" spans="2:7" x14ac:dyDescent="0.25">
      <c r="D36" s="3" t="s">
        <v>138</v>
      </c>
      <c r="E36" s="9"/>
      <c r="F36" s="15">
        <v>14</v>
      </c>
      <c r="G36" s="4"/>
    </row>
    <row r="38" spans="2:7" x14ac:dyDescent="0.25">
      <c r="B38" s="3" t="s">
        <v>41</v>
      </c>
      <c r="C38" s="119" t="s">
        <v>22</v>
      </c>
      <c r="D38" s="3" t="s">
        <v>25</v>
      </c>
      <c r="E38" s="10">
        <f>$F$30*F38</f>
        <v>5.6000000000000005</v>
      </c>
      <c r="F38" s="34">
        <v>0.2</v>
      </c>
    </row>
    <row r="39" spans="2:7" x14ac:dyDescent="0.25">
      <c r="C39" s="119" t="s">
        <v>24</v>
      </c>
      <c r="D39" s="3" t="s">
        <v>26</v>
      </c>
      <c r="E39" s="10">
        <f t="shared" ref="E39:E40" si="0">$F$30*F39</f>
        <v>11.200000000000001</v>
      </c>
      <c r="F39" s="34">
        <v>0.4</v>
      </c>
    </row>
    <row r="40" spans="2:7" x14ac:dyDescent="0.25">
      <c r="C40" s="119" t="s">
        <v>23</v>
      </c>
      <c r="D40" s="3" t="s">
        <v>27</v>
      </c>
      <c r="E40" s="10">
        <f t="shared" si="0"/>
        <v>11.200000000000001</v>
      </c>
      <c r="F40" s="34">
        <v>0.4</v>
      </c>
    </row>
    <row r="41" spans="2:7" x14ac:dyDescent="0.25">
      <c r="E41" s="10"/>
    </row>
    <row r="42" spans="2:7" x14ac:dyDescent="0.25">
      <c r="B42" s="3" t="s">
        <v>42</v>
      </c>
      <c r="C42" s="119" t="s">
        <v>22</v>
      </c>
      <c r="D42" s="3" t="s">
        <v>25</v>
      </c>
      <c r="E42" s="10"/>
      <c r="F42" s="34">
        <v>0.2</v>
      </c>
    </row>
    <row r="43" spans="2:7" x14ac:dyDescent="0.25">
      <c r="C43" s="119" t="s">
        <v>24</v>
      </c>
      <c r="D43" s="3" t="s">
        <v>26</v>
      </c>
      <c r="E43" s="10"/>
      <c r="F43" s="34">
        <v>0.4</v>
      </c>
    </row>
    <row r="44" spans="2:7" x14ac:dyDescent="0.25">
      <c r="C44" s="119" t="s">
        <v>23</v>
      </c>
      <c r="D44" s="3" t="s">
        <v>27</v>
      </c>
      <c r="E44" s="10"/>
      <c r="F44" s="34">
        <v>0.4</v>
      </c>
    </row>
    <row r="45" spans="2:7" x14ac:dyDescent="0.25">
      <c r="E45" s="10"/>
    </row>
    <row r="46" spans="2:7" x14ac:dyDescent="0.25">
      <c r="B46" s="3" t="s">
        <v>20</v>
      </c>
      <c r="C46" s="119"/>
      <c r="D46" s="14">
        <v>0.3</v>
      </c>
    </row>
    <row r="49" spans="2:5" hidden="1" x14ac:dyDescent="0.25"/>
    <row r="50" spans="2:5" ht="18" hidden="1" x14ac:dyDescent="0.4">
      <c r="B50" s="1" t="s">
        <v>133</v>
      </c>
      <c r="E50" s="1" t="s">
        <v>134</v>
      </c>
    </row>
    <row r="51" spans="2:5" ht="17.25" hidden="1" customHeight="1" x14ac:dyDescent="0.25">
      <c r="B51" t="s">
        <v>44</v>
      </c>
      <c r="E51" s="81" t="s">
        <v>108</v>
      </c>
    </row>
    <row r="52" spans="2:5" hidden="1" x14ac:dyDescent="0.25">
      <c r="B52" t="s">
        <v>155</v>
      </c>
      <c r="E52" s="81" t="s">
        <v>109</v>
      </c>
    </row>
    <row r="53" spans="2:5" hidden="1" x14ac:dyDescent="0.25">
      <c r="B53" t="s">
        <v>156</v>
      </c>
      <c r="E53" s="81" t="s">
        <v>110</v>
      </c>
    </row>
    <row r="54" spans="2:5" hidden="1" x14ac:dyDescent="0.25">
      <c r="B54" t="s">
        <v>250</v>
      </c>
      <c r="E54" s="81" t="s">
        <v>111</v>
      </c>
    </row>
    <row r="55" spans="2:5" hidden="1" x14ac:dyDescent="0.25">
      <c r="B55" t="s">
        <v>252</v>
      </c>
      <c r="E55" s="81" t="s">
        <v>112</v>
      </c>
    </row>
    <row r="56" spans="2:5" hidden="1" x14ac:dyDescent="0.25">
      <c r="B56" t="s">
        <v>49</v>
      </c>
      <c r="E56" s="81" t="s">
        <v>113</v>
      </c>
    </row>
    <row r="57" spans="2:5" hidden="1" x14ac:dyDescent="0.25">
      <c r="B57" t="s">
        <v>157</v>
      </c>
      <c r="E57" s="81" t="s">
        <v>114</v>
      </c>
    </row>
    <row r="58" spans="2:5" hidden="1" x14ac:dyDescent="0.25">
      <c r="B58" t="s">
        <v>158</v>
      </c>
      <c r="E58" s="81" t="s">
        <v>115</v>
      </c>
    </row>
    <row r="59" spans="2:5" hidden="1" x14ac:dyDescent="0.25">
      <c r="B59" t="s">
        <v>50</v>
      </c>
      <c r="E59" s="81" t="s">
        <v>116</v>
      </c>
    </row>
    <row r="60" spans="2:5" hidden="1" x14ac:dyDescent="0.25">
      <c r="B60" t="s">
        <v>159</v>
      </c>
      <c r="E60" s="81" t="s">
        <v>117</v>
      </c>
    </row>
    <row r="61" spans="2:5" hidden="1" x14ac:dyDescent="0.25">
      <c r="B61" t="s">
        <v>51</v>
      </c>
      <c r="E61" s="81" t="s">
        <v>118</v>
      </c>
    </row>
    <row r="62" spans="2:5" hidden="1" x14ac:dyDescent="0.25">
      <c r="B62" t="s">
        <v>253</v>
      </c>
      <c r="E62" s="81" t="s">
        <v>119</v>
      </c>
    </row>
    <row r="63" spans="2:5" hidden="1" x14ac:dyDescent="0.25">
      <c r="B63" t="s">
        <v>45</v>
      </c>
      <c r="E63" s="81" t="s">
        <v>120</v>
      </c>
    </row>
    <row r="64" spans="2:5" hidden="1" x14ac:dyDescent="0.25">
      <c r="B64" t="s">
        <v>46</v>
      </c>
      <c r="E64" s="81" t="s">
        <v>121</v>
      </c>
    </row>
    <row r="65" spans="2:5" hidden="1" x14ac:dyDescent="0.25">
      <c r="B65" t="s">
        <v>59</v>
      </c>
      <c r="E65" s="81" t="s">
        <v>122</v>
      </c>
    </row>
    <row r="66" spans="2:5" hidden="1" x14ac:dyDescent="0.25">
      <c r="B66" t="s">
        <v>60</v>
      </c>
      <c r="E66" s="81" t="s">
        <v>123</v>
      </c>
    </row>
    <row r="67" spans="2:5" hidden="1" x14ac:dyDescent="0.25">
      <c r="B67" t="s">
        <v>175</v>
      </c>
      <c r="E67" s="81" t="s">
        <v>124</v>
      </c>
    </row>
    <row r="68" spans="2:5" hidden="1" x14ac:dyDescent="0.25">
      <c r="B68" t="s">
        <v>176</v>
      </c>
      <c r="E68" s="81" t="s">
        <v>125</v>
      </c>
    </row>
    <row r="69" spans="2:5" hidden="1" x14ac:dyDescent="0.25">
      <c r="B69" t="s">
        <v>177</v>
      </c>
      <c r="E69" s="81" t="s">
        <v>126</v>
      </c>
    </row>
    <row r="70" spans="2:5" hidden="1" x14ac:dyDescent="0.25">
      <c r="B70" t="s">
        <v>226</v>
      </c>
      <c r="E70" s="81" t="s">
        <v>127</v>
      </c>
    </row>
    <row r="71" spans="2:5" hidden="1" x14ac:dyDescent="0.25">
      <c r="B71" t="s">
        <v>227</v>
      </c>
      <c r="E71" s="81" t="s">
        <v>128</v>
      </c>
    </row>
    <row r="72" spans="2:5" hidden="1" x14ac:dyDescent="0.25">
      <c r="B72" t="s">
        <v>228</v>
      </c>
    </row>
    <row r="73" spans="2:5" hidden="1" x14ac:dyDescent="0.25">
      <c r="B73" t="s">
        <v>229</v>
      </c>
    </row>
    <row r="74" spans="2:5" hidden="1" x14ac:dyDescent="0.25">
      <c r="B74" t="s">
        <v>61</v>
      </c>
    </row>
    <row r="75" spans="2:5" hidden="1" x14ac:dyDescent="0.25">
      <c r="B75" t="s">
        <v>178</v>
      </c>
    </row>
    <row r="76" spans="2:5" hidden="1" x14ac:dyDescent="0.25">
      <c r="B76" t="s">
        <v>179</v>
      </c>
    </row>
    <row r="77" spans="2:5" hidden="1" x14ac:dyDescent="0.25">
      <c r="B77" t="s">
        <v>230</v>
      </c>
    </row>
    <row r="78" spans="2:5" hidden="1" x14ac:dyDescent="0.25">
      <c r="B78" t="s">
        <v>231</v>
      </c>
    </row>
    <row r="79" spans="2:5" hidden="1" x14ac:dyDescent="0.25">
      <c r="B79" t="s">
        <v>232</v>
      </c>
    </row>
    <row r="80" spans="2:5" hidden="1" x14ac:dyDescent="0.25">
      <c r="B80" t="s">
        <v>233</v>
      </c>
    </row>
    <row r="81" spans="2:2" hidden="1" x14ac:dyDescent="0.25">
      <c r="B81" t="s">
        <v>234</v>
      </c>
    </row>
    <row r="82" spans="2:2" hidden="1" x14ac:dyDescent="0.25">
      <c r="B82" t="s">
        <v>180</v>
      </c>
    </row>
    <row r="83" spans="2:2" hidden="1" x14ac:dyDescent="0.25">
      <c r="B83" t="s">
        <v>181</v>
      </c>
    </row>
    <row r="84" spans="2:2" hidden="1" x14ac:dyDescent="0.25">
      <c r="B84" t="s">
        <v>182</v>
      </c>
    </row>
    <row r="85" spans="2:2" hidden="1" x14ac:dyDescent="0.25">
      <c r="B85" t="s">
        <v>183</v>
      </c>
    </row>
    <row r="86" spans="2:2" hidden="1" x14ac:dyDescent="0.25">
      <c r="B86" t="s">
        <v>184</v>
      </c>
    </row>
    <row r="87" spans="2:2" hidden="1" x14ac:dyDescent="0.25">
      <c r="B87" t="s">
        <v>185</v>
      </c>
    </row>
    <row r="88" spans="2:2" hidden="1" x14ac:dyDescent="0.25">
      <c r="B88" t="s">
        <v>186</v>
      </c>
    </row>
    <row r="89" spans="2:2" hidden="1" x14ac:dyDescent="0.25">
      <c r="B89" t="s">
        <v>187</v>
      </c>
    </row>
    <row r="90" spans="2:2" hidden="1" x14ac:dyDescent="0.25">
      <c r="B90" t="s">
        <v>188</v>
      </c>
    </row>
    <row r="91" spans="2:2" hidden="1" x14ac:dyDescent="0.25">
      <c r="B91" t="s">
        <v>62</v>
      </c>
    </row>
    <row r="92" spans="2:2" hidden="1" x14ac:dyDescent="0.25">
      <c r="B92" t="s">
        <v>189</v>
      </c>
    </row>
    <row r="93" spans="2:2" hidden="1" x14ac:dyDescent="0.25">
      <c r="B93" t="s">
        <v>190</v>
      </c>
    </row>
    <row r="94" spans="2:2" hidden="1" x14ac:dyDescent="0.25">
      <c r="B94" t="s">
        <v>235</v>
      </c>
    </row>
    <row r="95" spans="2:2" hidden="1" x14ac:dyDescent="0.25">
      <c r="B95" t="s">
        <v>236</v>
      </c>
    </row>
    <row r="96" spans="2:2" hidden="1" x14ac:dyDescent="0.25">
      <c r="B96" t="s">
        <v>237</v>
      </c>
    </row>
    <row r="97" spans="2:2" hidden="1" x14ac:dyDescent="0.25">
      <c r="B97" t="s">
        <v>63</v>
      </c>
    </row>
    <row r="98" spans="2:2" hidden="1" x14ac:dyDescent="0.25">
      <c r="B98" t="s">
        <v>191</v>
      </c>
    </row>
    <row r="99" spans="2:2" hidden="1" x14ac:dyDescent="0.25">
      <c r="B99" t="s">
        <v>64</v>
      </c>
    </row>
    <row r="100" spans="2:2" hidden="1" x14ac:dyDescent="0.25">
      <c r="B100" t="s">
        <v>192</v>
      </c>
    </row>
    <row r="101" spans="2:2" hidden="1" x14ac:dyDescent="0.25">
      <c r="B101" t="s">
        <v>193</v>
      </c>
    </row>
    <row r="102" spans="2:2" hidden="1" x14ac:dyDescent="0.25">
      <c r="B102" t="s">
        <v>194</v>
      </c>
    </row>
    <row r="103" spans="2:2" hidden="1" x14ac:dyDescent="0.25">
      <c r="B103" t="s">
        <v>47</v>
      </c>
    </row>
    <row r="104" spans="2:2" hidden="1" x14ac:dyDescent="0.25">
      <c r="B104" t="s">
        <v>195</v>
      </c>
    </row>
    <row r="105" spans="2:2" hidden="1" x14ac:dyDescent="0.25">
      <c r="B105" t="s">
        <v>48</v>
      </c>
    </row>
    <row r="106" spans="2:2" hidden="1" x14ac:dyDescent="0.25">
      <c r="B106" t="s">
        <v>65</v>
      </c>
    </row>
    <row r="107" spans="2:2" hidden="1" x14ac:dyDescent="0.25">
      <c r="B107" t="s">
        <v>66</v>
      </c>
    </row>
    <row r="108" spans="2:2" hidden="1" x14ac:dyDescent="0.25">
      <c r="B108" t="s">
        <v>67</v>
      </c>
    </row>
    <row r="109" spans="2:2" hidden="1" x14ac:dyDescent="0.25">
      <c r="B109" t="s">
        <v>196</v>
      </c>
    </row>
    <row r="110" spans="2:2" hidden="1" x14ac:dyDescent="0.25">
      <c r="B110" t="s">
        <v>197</v>
      </c>
    </row>
    <row r="111" spans="2:2" hidden="1" x14ac:dyDescent="0.25">
      <c r="B111" t="s">
        <v>198</v>
      </c>
    </row>
    <row r="112" spans="2:2" hidden="1" x14ac:dyDescent="0.25">
      <c r="B112" t="s">
        <v>199</v>
      </c>
    </row>
    <row r="113" spans="2:2" hidden="1" x14ac:dyDescent="0.25">
      <c r="B113" t="s">
        <v>200</v>
      </c>
    </row>
    <row r="114" spans="2:2" hidden="1" x14ac:dyDescent="0.25">
      <c r="B114" t="s">
        <v>201</v>
      </c>
    </row>
    <row r="115" spans="2:2" hidden="1" x14ac:dyDescent="0.25">
      <c r="B115" t="s">
        <v>202</v>
      </c>
    </row>
    <row r="116" spans="2:2" hidden="1" x14ac:dyDescent="0.25">
      <c r="B116" t="s">
        <v>203</v>
      </c>
    </row>
    <row r="117" spans="2:2" hidden="1" x14ac:dyDescent="0.25">
      <c r="B117" t="s">
        <v>204</v>
      </c>
    </row>
    <row r="118" spans="2:2" hidden="1" x14ac:dyDescent="0.25">
      <c r="B118" t="s">
        <v>205</v>
      </c>
    </row>
    <row r="119" spans="2:2" hidden="1" x14ac:dyDescent="0.25">
      <c r="B119" t="s">
        <v>206</v>
      </c>
    </row>
    <row r="120" spans="2:2" hidden="1" x14ac:dyDescent="0.25">
      <c r="B120" t="s">
        <v>207</v>
      </c>
    </row>
    <row r="121" spans="2:2" hidden="1" x14ac:dyDescent="0.25">
      <c r="B121" t="s">
        <v>208</v>
      </c>
    </row>
    <row r="122" spans="2:2" hidden="1" x14ac:dyDescent="0.25">
      <c r="B122" t="s">
        <v>209</v>
      </c>
    </row>
    <row r="123" spans="2:2" hidden="1" x14ac:dyDescent="0.25">
      <c r="B123" t="s">
        <v>210</v>
      </c>
    </row>
    <row r="124" spans="2:2" hidden="1" x14ac:dyDescent="0.25">
      <c r="B124" t="s">
        <v>211</v>
      </c>
    </row>
    <row r="125" spans="2:2" hidden="1" x14ac:dyDescent="0.25">
      <c r="B125" t="s">
        <v>212</v>
      </c>
    </row>
    <row r="126" spans="2:2" hidden="1" x14ac:dyDescent="0.25">
      <c r="B126" t="s">
        <v>213</v>
      </c>
    </row>
    <row r="127" spans="2:2" hidden="1" x14ac:dyDescent="0.25">
      <c r="B127" t="s">
        <v>214</v>
      </c>
    </row>
    <row r="128" spans="2:2" hidden="1" x14ac:dyDescent="0.25">
      <c r="B128" t="s">
        <v>68</v>
      </c>
    </row>
    <row r="129" spans="2:2" hidden="1" x14ac:dyDescent="0.25">
      <c r="B129" t="s">
        <v>215</v>
      </c>
    </row>
    <row r="130" spans="2:2" hidden="1" x14ac:dyDescent="0.25">
      <c r="B130" t="s">
        <v>216</v>
      </c>
    </row>
    <row r="131" spans="2:2" hidden="1" x14ac:dyDescent="0.25">
      <c r="B131" t="s">
        <v>238</v>
      </c>
    </row>
    <row r="132" spans="2:2" hidden="1" x14ac:dyDescent="0.25">
      <c r="B132" t="s">
        <v>239</v>
      </c>
    </row>
    <row r="133" spans="2:2" hidden="1" x14ac:dyDescent="0.25">
      <c r="B133" t="s">
        <v>217</v>
      </c>
    </row>
    <row r="134" spans="2:2" hidden="1" x14ac:dyDescent="0.25">
      <c r="B134" t="s">
        <v>218</v>
      </c>
    </row>
    <row r="135" spans="2:2" hidden="1" x14ac:dyDescent="0.25">
      <c r="B135" t="s">
        <v>240</v>
      </c>
    </row>
    <row r="136" spans="2:2" hidden="1" x14ac:dyDescent="0.25">
      <c r="B136" t="s">
        <v>219</v>
      </c>
    </row>
    <row r="137" spans="2:2" hidden="1" x14ac:dyDescent="0.25">
      <c r="B137" t="s">
        <v>220</v>
      </c>
    </row>
    <row r="138" spans="2:2" hidden="1" x14ac:dyDescent="0.25">
      <c r="B138" t="s">
        <v>221</v>
      </c>
    </row>
    <row r="139" spans="2:2" hidden="1" x14ac:dyDescent="0.25">
      <c r="B139" t="s">
        <v>222</v>
      </c>
    </row>
    <row r="140" spans="2:2" hidden="1" x14ac:dyDescent="0.25">
      <c r="B140" t="s">
        <v>223</v>
      </c>
    </row>
    <row r="141" spans="2:2" hidden="1" x14ac:dyDescent="0.25">
      <c r="B141" t="s">
        <v>224</v>
      </c>
    </row>
    <row r="142" spans="2:2" hidden="1" x14ac:dyDescent="0.25">
      <c r="B142" t="s">
        <v>241</v>
      </c>
    </row>
    <row r="143" spans="2:2" hidden="1" x14ac:dyDescent="0.25">
      <c r="B143" t="s">
        <v>242</v>
      </c>
    </row>
    <row r="144" spans="2:2" hidden="1" x14ac:dyDescent="0.25">
      <c r="B144" t="s">
        <v>243</v>
      </c>
    </row>
    <row r="145" spans="2:2" hidden="1" x14ac:dyDescent="0.25">
      <c r="B145" t="s">
        <v>244</v>
      </c>
    </row>
    <row r="146" spans="2:2" hidden="1" x14ac:dyDescent="0.25">
      <c r="B146" t="s">
        <v>52</v>
      </c>
    </row>
    <row r="147" spans="2:2" hidden="1" x14ac:dyDescent="0.25">
      <c r="B147" t="s">
        <v>53</v>
      </c>
    </row>
    <row r="148" spans="2:2" hidden="1" x14ac:dyDescent="0.25">
      <c r="B148" t="s">
        <v>54</v>
      </c>
    </row>
    <row r="149" spans="2:2" hidden="1" x14ac:dyDescent="0.25">
      <c r="B149" t="s">
        <v>55</v>
      </c>
    </row>
    <row r="150" spans="2:2" hidden="1" x14ac:dyDescent="0.25">
      <c r="B150" t="s">
        <v>56</v>
      </c>
    </row>
    <row r="151" spans="2:2" hidden="1" x14ac:dyDescent="0.25">
      <c r="B151" t="s">
        <v>160</v>
      </c>
    </row>
    <row r="152" spans="2:2" hidden="1" x14ac:dyDescent="0.25">
      <c r="B152" t="s">
        <v>161</v>
      </c>
    </row>
    <row r="153" spans="2:2" hidden="1" x14ac:dyDescent="0.25">
      <c r="B153" t="s">
        <v>251</v>
      </c>
    </row>
    <row r="154" spans="2:2" hidden="1" x14ac:dyDescent="0.25">
      <c r="B154" t="s">
        <v>162</v>
      </c>
    </row>
    <row r="155" spans="2:2" hidden="1" x14ac:dyDescent="0.25">
      <c r="B155" t="s">
        <v>245</v>
      </c>
    </row>
    <row r="156" spans="2:2" hidden="1" x14ac:dyDescent="0.25">
      <c r="B156" t="s">
        <v>163</v>
      </c>
    </row>
    <row r="157" spans="2:2" hidden="1" x14ac:dyDescent="0.25">
      <c r="B157" t="s">
        <v>164</v>
      </c>
    </row>
    <row r="158" spans="2:2" hidden="1" x14ac:dyDescent="0.25">
      <c r="B158" t="s">
        <v>165</v>
      </c>
    </row>
    <row r="159" spans="2:2" hidden="1" x14ac:dyDescent="0.25">
      <c r="B159" t="s">
        <v>166</v>
      </c>
    </row>
    <row r="160" spans="2:2" hidden="1" x14ac:dyDescent="0.25">
      <c r="B160" t="s">
        <v>167</v>
      </c>
    </row>
    <row r="161" spans="2:2" hidden="1" x14ac:dyDescent="0.25">
      <c r="B161" t="s">
        <v>168</v>
      </c>
    </row>
    <row r="162" spans="2:2" hidden="1" x14ac:dyDescent="0.25">
      <c r="B162" t="s">
        <v>57</v>
      </c>
    </row>
    <row r="163" spans="2:2" hidden="1" x14ac:dyDescent="0.25">
      <c r="B163" t="s">
        <v>169</v>
      </c>
    </row>
    <row r="164" spans="2:2" hidden="1" x14ac:dyDescent="0.25">
      <c r="B164" t="s">
        <v>58</v>
      </c>
    </row>
    <row r="165" spans="2:2" hidden="1" x14ac:dyDescent="0.25">
      <c r="B165" t="s">
        <v>170</v>
      </c>
    </row>
    <row r="166" spans="2:2" hidden="1" x14ac:dyDescent="0.25">
      <c r="B166" t="s">
        <v>171</v>
      </c>
    </row>
    <row r="167" spans="2:2" hidden="1" x14ac:dyDescent="0.25">
      <c r="B167" t="s">
        <v>246</v>
      </c>
    </row>
    <row r="168" spans="2:2" hidden="1" x14ac:dyDescent="0.25">
      <c r="B168" t="s">
        <v>172</v>
      </c>
    </row>
    <row r="169" spans="2:2" hidden="1" x14ac:dyDescent="0.25">
      <c r="B169" t="s">
        <v>173</v>
      </c>
    </row>
    <row r="170" spans="2:2" hidden="1" x14ac:dyDescent="0.25">
      <c r="B170" t="s">
        <v>174</v>
      </c>
    </row>
    <row r="171" spans="2:2" hidden="1" x14ac:dyDescent="0.25">
      <c r="B171" t="s">
        <v>225</v>
      </c>
    </row>
    <row r="172" spans="2:2" hidden="1" x14ac:dyDescent="0.25">
      <c r="B172" t="s">
        <v>247</v>
      </c>
    </row>
    <row r="173" spans="2:2" hidden="1" x14ac:dyDescent="0.25">
      <c r="B173" t="s">
        <v>248</v>
      </c>
    </row>
    <row r="174" spans="2:2" hidden="1" x14ac:dyDescent="0.25">
      <c r="B174" t="s">
        <v>249</v>
      </c>
    </row>
    <row r="175" spans="2:2" hidden="1" x14ac:dyDescent="0.25"/>
    <row r="176" spans="2:2" hidden="1" x14ac:dyDescent="0.25"/>
  </sheetData>
  <sheetProtection algorithmName="SHA-512" hashValue="CnkR14gWCnfxAgu2A3K6vF0v5mYVvxaqFVDaWf+M73i4yr1nXfx1FxcST+NSmVtUlkAUcHzukmW5N50m6y9vTw==" saltValue="Um8HEarrzVzV+03yoGW4Kg==" spinCount="100000" sheet="1" formatCells="0" formatColumns="0" formatRows="0" selectLockedCells="1"/>
  <phoneticPr fontId="0" type="noConversion"/>
  <dataValidations count="1">
    <dataValidation type="list" allowBlank="1" showInputMessage="1" showErrorMessage="1" errorTitle="Bitte gültigen Wert eingeben" sqref="D6" xr:uid="{00000000-0002-0000-0100-000000000000}">
      <formula1>$P$5:$P$6</formula1>
    </dataValidation>
  </dataValidations>
  <pageMargins left="0.11811023622047245" right="0.11811023622047245" top="0.11811023622047245" bottom="0.11811023622047245" header="0.11811023622047245" footer="0.31496062992125984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66"/>
  <sheetViews>
    <sheetView showGridLines="0" tabSelected="1" zoomScale="130" zoomScaleNormal="130" workbookViewId="0">
      <selection activeCell="Q5" sqref="Q5"/>
    </sheetView>
  </sheetViews>
  <sheetFormatPr baseColWidth="10" defaultColWidth="8.6328125" defaultRowHeight="12.5" x14ac:dyDescent="0.25"/>
  <cols>
    <col min="1" max="1" width="2.54296875" customWidth="1"/>
    <col min="2" max="2" width="6.90625" customWidth="1"/>
    <col min="3" max="3" width="15.90625" customWidth="1"/>
    <col min="4" max="4" width="17.6328125" customWidth="1"/>
    <col min="5" max="5" width="11.6328125" customWidth="1"/>
    <col min="6" max="6" width="9" customWidth="1"/>
    <col min="7" max="7" width="3.54296875" customWidth="1"/>
    <col min="8" max="9" width="5" customWidth="1"/>
    <col min="10" max="10" width="4.54296875" customWidth="1"/>
    <col min="11" max="11" width="6.36328125" customWidth="1"/>
    <col min="12" max="14" width="2.6328125" style="32" customWidth="1"/>
    <col min="15" max="16" width="7.08984375" customWidth="1"/>
    <col min="17" max="17" width="15.6328125" customWidth="1"/>
    <col min="18" max="18" width="8.36328125" customWidth="1"/>
    <col min="19" max="32" width="7.54296875" hidden="1" customWidth="1"/>
    <col min="33" max="33" width="10.08984375" customWidth="1"/>
  </cols>
  <sheetData>
    <row r="1" spans="1:43" s="13" customFormat="1" ht="27" customHeight="1" x14ac:dyDescent="0.45">
      <c r="A1" s="11"/>
      <c r="B1" s="40"/>
      <c r="C1" s="40"/>
      <c r="D1" s="40" t="str">
        <f>" Kostenerstattung "&amp;Stammdaten!D8&amp;" "&amp;Stammdaten!D7&amp;" ("&amp;Stammdaten!D6&amp;")"</f>
        <v xml:space="preserve"> Kostenerstattung   (ehrenamtlicher Mitarbeiter)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5"/>
      <c r="T1" s="35"/>
      <c r="U1" s="35"/>
      <c r="V1" s="35"/>
      <c r="W1" s="35"/>
      <c r="X1" s="35"/>
      <c r="Y1" s="35"/>
      <c r="Z1" s="35"/>
      <c r="AG1" s="35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spans="1:43" s="17" customFormat="1" ht="5.25" customHeight="1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19"/>
      <c r="N2" s="19"/>
      <c r="O2" s="18"/>
    </row>
    <row r="3" spans="1:43" s="17" customFormat="1" ht="72.5" x14ac:dyDescent="0.2">
      <c r="A3" s="39" t="s">
        <v>71</v>
      </c>
      <c r="B3" s="17" t="s">
        <v>9</v>
      </c>
      <c r="C3" s="17" t="s">
        <v>13</v>
      </c>
      <c r="E3" s="3" t="s">
        <v>274</v>
      </c>
      <c r="F3" s="140" t="s">
        <v>14</v>
      </c>
      <c r="G3" s="140"/>
      <c r="H3" s="20" t="s">
        <v>15</v>
      </c>
      <c r="I3" s="20" t="s">
        <v>16</v>
      </c>
      <c r="J3" s="20" t="s">
        <v>17</v>
      </c>
      <c r="K3" s="20" t="s">
        <v>21</v>
      </c>
      <c r="L3" s="20" t="s">
        <v>35</v>
      </c>
      <c r="M3" s="20" t="s">
        <v>38</v>
      </c>
      <c r="N3" s="20" t="s">
        <v>37</v>
      </c>
      <c r="O3" s="141" t="s">
        <v>72</v>
      </c>
      <c r="P3" s="141"/>
      <c r="Q3" s="38" t="s">
        <v>255</v>
      </c>
      <c r="R3" s="111" t="s">
        <v>256</v>
      </c>
      <c r="S3" s="38" t="s">
        <v>141</v>
      </c>
      <c r="T3" s="38" t="s">
        <v>144</v>
      </c>
      <c r="U3" s="38" t="s">
        <v>142</v>
      </c>
      <c r="V3" s="38" t="s">
        <v>145</v>
      </c>
      <c r="W3" s="38" t="s">
        <v>143</v>
      </c>
      <c r="X3" s="38" t="s">
        <v>146</v>
      </c>
      <c r="Y3" s="38" t="s">
        <v>147</v>
      </c>
      <c r="Z3" s="38" t="s">
        <v>283</v>
      </c>
      <c r="AA3" s="17" t="s">
        <v>35</v>
      </c>
      <c r="AB3" s="17" t="s">
        <v>36</v>
      </c>
      <c r="AC3" s="17" t="s">
        <v>39</v>
      </c>
      <c r="AD3" s="21" t="s">
        <v>43</v>
      </c>
      <c r="AE3" s="38" t="s">
        <v>69</v>
      </c>
      <c r="AF3" s="38" t="s">
        <v>70</v>
      </c>
      <c r="AG3" s="17" t="s">
        <v>7</v>
      </c>
    </row>
    <row r="4" spans="1:43" s="17" customFormat="1" ht="4.5" customHeight="1" x14ac:dyDescent="0.2">
      <c r="A4" s="23"/>
      <c r="I4" s="36"/>
      <c r="K4" s="20"/>
      <c r="L4" s="20"/>
      <c r="M4" s="20"/>
      <c r="N4" s="20"/>
      <c r="O4" s="22"/>
      <c r="P4" s="22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43" s="17" customFormat="1" x14ac:dyDescent="0.25">
      <c r="A5" s="98">
        <f>IF(B5="",A4,A4+1)</f>
        <v>0</v>
      </c>
      <c r="B5" s="115"/>
      <c r="C5" s="145"/>
      <c r="D5" s="146"/>
      <c r="E5" s="124"/>
      <c r="F5" s="131"/>
      <c r="G5" s="131"/>
      <c r="H5" s="121"/>
      <c r="I5" s="121"/>
      <c r="J5" s="102" t="str">
        <f>IF(H5="","",(I5-H5)*24)</f>
        <v/>
      </c>
      <c r="K5" s="103" t="str">
        <f t="shared" ref="K5:K33" si="0">IF(J5&lt;&gt;"",AD5,"")</f>
        <v/>
      </c>
      <c r="L5" s="109"/>
      <c r="M5" s="109"/>
      <c r="N5" s="109"/>
      <c r="O5" s="127"/>
      <c r="P5" s="103" t="str">
        <f>IF(O5&gt;0,O5*Stammdaten!$D$46,"")</f>
        <v/>
      </c>
      <c r="Q5" s="122"/>
      <c r="R5" s="130"/>
      <c r="S5" s="107">
        <f t="shared" ref="S5:S33" si="1">IF(B6-B5=1,1,0)</f>
        <v>0</v>
      </c>
      <c r="T5" s="107">
        <f t="shared" ref="T5:T33" si="2">IF(S5=1,IF((H6-I5)*24=-24,1,0),0)</f>
        <v>0</v>
      </c>
      <c r="U5" s="107">
        <f t="shared" ref="U5:U33" si="3">IF(B5-B4=1,1,0)</f>
        <v>0</v>
      </c>
      <c r="V5" s="107">
        <f t="shared" ref="V5:V33" si="4">IF(U5=1,IF((H5-I4)*24=-24,1,0),0)</f>
        <v>0</v>
      </c>
      <c r="W5" s="107">
        <f>IF(T5+V5=1,1,0)</f>
        <v>0</v>
      </c>
      <c r="X5" s="108" t="str">
        <f>IF(J5&lt;&gt;"",IF(Stammdaten!$D$6="ehrenamtlicher Mitarbeiter",0,W5*Stammdaten!$F$36),"")</f>
        <v/>
      </c>
      <c r="Y5" s="108" t="str">
        <f>IF(J5&lt;&gt;"",IF(Stammdaten!$D$6="ehrenamtlicher Mitarbeiter",IF(J5=24,Stammdaten!$F$30,IF(J5&gt;Stammdaten!$E$28-0.01,Stammdaten!$F$29,IF(J5&gt;Stammdaten!$E$27-0.01,Stammdaten!$F$28,IF(J5&gt;Stammdaten!$E$26-0.01,Stammdaten!$F$27,IF(J5&gt;0,Stammdaten!$F$26,FALSE))))),IF(J5=24,Stammdaten!$F$35,IF(J5&gt;Stammdaten!$E$33-0.01,Stammdaten!$F$34,IF(J5&gt;Stammdaten!$E$32-0.01,Stammdaten!$F$33,IF(J5&gt;0,Stammdaten!$F$32,FALSE))))),"")</f>
        <v/>
      </c>
      <c r="Z5" s="108" t="str">
        <f>IF(J5&lt;&gt;"",IF(Stammdaten!$D$6="ehrenamtlicher Mitarbeiter",Y5,MAX(X5,Y5)),"")</f>
        <v/>
      </c>
      <c r="AA5" s="108">
        <f>IF(J5&gt;0,IF(L5="x", IF(Stammdaten!$D$6="ehrenamtlicher Mitarbeiter",Y5*Stammdaten!$F$42,Stammdaten!$E$38),0),0)</f>
        <v>0</v>
      </c>
      <c r="AB5" s="108">
        <f>IF(J5&gt;0,IF(M5="x", IF(Stammdaten!$D$6="ehrenamtlicher Mitarbeiter",Y5*Stammdaten!$F$43,Stammdaten!$E$39),0),0)</f>
        <v>0</v>
      </c>
      <c r="AC5" s="108">
        <f>IF(J5&gt;0,IF(N5="x", IF(Stammdaten!$D$6="ehrenamtlicher Mitarbeiter",Y5*Stammdaten!$F$44,Stammdaten!$E$40),0),0)</f>
        <v>0</v>
      </c>
      <c r="AD5" s="108" t="str">
        <f>IF(Z5&lt;&gt;"",IF(Z5-(SUM(AA5:AC5))&gt;0,(Z5-SUM(AA5:AC5)),0),"")</f>
        <v/>
      </c>
      <c r="AE5" s="108">
        <f t="shared" ref="AE5:AE33" si="5">IF(K5&lt;&gt;"",K5,0)</f>
        <v>0</v>
      </c>
      <c r="AF5" s="108">
        <f t="shared" ref="AF5:AF33" si="6">IF(P5&lt;&gt;"",P5,0)</f>
        <v>0</v>
      </c>
      <c r="AG5" s="113" t="str">
        <f>IF(R5+AE5+AF5&gt;0,R5+AE5+AF5,"")</f>
        <v/>
      </c>
    </row>
    <row r="6" spans="1:43" s="17" customFormat="1" ht="11.25" customHeight="1" x14ac:dyDescent="0.25">
      <c r="A6" s="98">
        <f t="shared" ref="A6:A32" si="7">IF(B6="",A5,A5+1)</f>
        <v>0</v>
      </c>
      <c r="B6" s="115"/>
      <c r="C6" s="145"/>
      <c r="D6" s="146"/>
      <c r="E6" s="124"/>
      <c r="F6" s="131"/>
      <c r="G6" s="131"/>
      <c r="H6" s="121"/>
      <c r="I6" s="121"/>
      <c r="J6" s="102" t="str">
        <f t="shared" ref="J6:J33" si="8">IF(H6="","",(I6-H6)*24)</f>
        <v/>
      </c>
      <c r="K6" s="103" t="str">
        <f t="shared" si="0"/>
        <v/>
      </c>
      <c r="L6" s="109"/>
      <c r="M6" s="109"/>
      <c r="N6" s="109"/>
      <c r="O6" s="127"/>
      <c r="P6" s="103" t="str">
        <f>IF(O6&gt;0,O6*Stammdaten!$D$46,"")</f>
        <v/>
      </c>
      <c r="Q6" s="122"/>
      <c r="R6" s="130"/>
      <c r="S6" s="107">
        <f t="shared" si="1"/>
        <v>0</v>
      </c>
      <c r="T6" s="107">
        <f t="shared" si="2"/>
        <v>0</v>
      </c>
      <c r="U6" s="107">
        <f t="shared" si="3"/>
        <v>0</v>
      </c>
      <c r="V6" s="107">
        <f t="shared" si="4"/>
        <v>0</v>
      </c>
      <c r="W6" s="107">
        <f t="shared" ref="W6:W33" si="9">IF(T6+V6=1,1,0)</f>
        <v>0</v>
      </c>
      <c r="X6" s="108" t="str">
        <f>IF(J6&lt;&gt;"",IF(Stammdaten!$D$6="ehrenamtlicher Mitarbeiter",0,W6*Stammdaten!$F$36),"")</f>
        <v/>
      </c>
      <c r="Y6" s="108" t="str">
        <f>IF(J6&lt;&gt;"",IF(Stammdaten!$D$6="ehrenamtlicher Mitarbeiter",IF(J6=24,Stammdaten!$F$30,IF(J6&gt;Stammdaten!$E$28-0.01,Stammdaten!$F$29,IF(J6&gt;Stammdaten!$E$27-0.01,Stammdaten!$F$28,IF(J6&gt;Stammdaten!$E$26-0.01,Stammdaten!$F$27,IF(J6&gt;0,Stammdaten!$F$26,FALSE))))),IF(J6=24,Stammdaten!$F$35,IF(J6&gt;Stammdaten!$E$33-0.01,Stammdaten!$F$34,IF(J6&gt;Stammdaten!$E$32-0.01,Stammdaten!$F$33,IF(J6&gt;0,Stammdaten!$F$32,FALSE))))),"")</f>
        <v/>
      </c>
      <c r="Z6" s="108" t="str">
        <f>IF(J6&lt;&gt;"",IF(Stammdaten!$D$6="ehrenamtlicher Mitarbeiter",Y6,MAX(X6,Y6)),"")</f>
        <v/>
      </c>
      <c r="AA6" s="108">
        <f>IF(J6&gt;0,IF(L6="x", IF(Stammdaten!$D$6="ehrenamtlicher Mitarbeiter",Y6*Stammdaten!$F$42,Stammdaten!$E$38),0),0)</f>
        <v>0</v>
      </c>
      <c r="AB6" s="108">
        <f>IF(J6&gt;0,IF(M6="x", IF(Stammdaten!$D$6="ehrenamtlicher Mitarbeiter",Y6*Stammdaten!$F$43,Stammdaten!$E$39),0),0)</f>
        <v>0</v>
      </c>
      <c r="AC6" s="108">
        <f>IF(J6&gt;0,IF(N6="x", IF(Stammdaten!$D$6="ehrenamtlicher Mitarbeiter",Y6*Stammdaten!$F$44,Stammdaten!$E$40),0),0)</f>
        <v>0</v>
      </c>
      <c r="AD6" s="108" t="str">
        <f t="shared" ref="AD6:AD33" si="10">IF(Z6&lt;&gt;"",IF(Z6-(SUM(AA6:AC6))&gt;0,(Z6-SUM(AA6:AC6)),0),"")</f>
        <v/>
      </c>
      <c r="AE6" s="108">
        <f t="shared" si="5"/>
        <v>0</v>
      </c>
      <c r="AF6" s="108">
        <f t="shared" si="6"/>
        <v>0</v>
      </c>
      <c r="AG6" s="113" t="str">
        <f t="shared" ref="AG6:AG33" si="11">IF(R6+AE6+AF6&gt;0,R6+AE6+AF6,"")</f>
        <v/>
      </c>
    </row>
    <row r="7" spans="1:43" s="17" customFormat="1" ht="11.25" customHeight="1" x14ac:dyDescent="0.25">
      <c r="A7" s="98">
        <f t="shared" si="7"/>
        <v>0</v>
      </c>
      <c r="B7" s="115"/>
      <c r="C7" s="145"/>
      <c r="D7" s="146"/>
      <c r="E7" s="124"/>
      <c r="F7" s="131"/>
      <c r="G7" s="131"/>
      <c r="H7" s="121"/>
      <c r="I7" s="121"/>
      <c r="J7" s="102" t="str">
        <f t="shared" si="8"/>
        <v/>
      </c>
      <c r="K7" s="103" t="str">
        <f t="shared" si="0"/>
        <v/>
      </c>
      <c r="L7" s="109"/>
      <c r="M7" s="109"/>
      <c r="N7" s="109"/>
      <c r="O7" s="127"/>
      <c r="P7" s="103" t="str">
        <f>IF(O7&gt;0,O7*Stammdaten!$D$46,"")</f>
        <v/>
      </c>
      <c r="Q7" s="122"/>
      <c r="R7" s="130"/>
      <c r="S7" s="107">
        <f t="shared" si="1"/>
        <v>0</v>
      </c>
      <c r="T7" s="107">
        <f t="shared" si="2"/>
        <v>0</v>
      </c>
      <c r="U7" s="107">
        <f t="shared" si="3"/>
        <v>0</v>
      </c>
      <c r="V7" s="107">
        <f t="shared" si="4"/>
        <v>0</v>
      </c>
      <c r="W7" s="107">
        <f t="shared" si="9"/>
        <v>0</v>
      </c>
      <c r="X7" s="108" t="str">
        <f>IF(J7&lt;&gt;"",IF(Stammdaten!$D$6="ehrenamtlicher Mitarbeiter",0,W7*Stammdaten!$F$36),"")</f>
        <v/>
      </c>
      <c r="Y7" s="108" t="str">
        <f>IF(J7&lt;&gt;"",IF(Stammdaten!$D$6="ehrenamtlicher Mitarbeiter",IF(J7=24,Stammdaten!$F$30,IF(J7&gt;Stammdaten!$E$28-0.01,Stammdaten!$F$29,IF(J7&gt;Stammdaten!$E$27-0.01,Stammdaten!$F$28,IF(J7&gt;Stammdaten!$E$26-0.01,Stammdaten!$F$27,IF(J7&gt;0,Stammdaten!$F$26,FALSE))))),IF(J7=24,Stammdaten!$F$35,IF(J7&gt;Stammdaten!$E$33-0.01,Stammdaten!$F$34,IF(J7&gt;Stammdaten!$E$32-0.01,Stammdaten!$F$33,IF(J7&gt;0,Stammdaten!$F$32,FALSE))))),"")</f>
        <v/>
      </c>
      <c r="Z7" s="108" t="str">
        <f>IF(J7&lt;&gt;"",IF(Stammdaten!$D$6="ehrenamtlicher Mitarbeiter",Y7,MAX(X7,Y7)),"")</f>
        <v/>
      </c>
      <c r="AA7" s="108">
        <f>IF(J7&gt;0,IF(L7="x", IF(Stammdaten!$D$6="ehrenamtlicher Mitarbeiter",Y7*Stammdaten!$F$42,Stammdaten!$E$38),0),0)</f>
        <v>0</v>
      </c>
      <c r="AB7" s="108">
        <f>IF(J7&gt;0,IF(M7="x", IF(Stammdaten!$D$6="ehrenamtlicher Mitarbeiter",Y7*Stammdaten!$F$43,Stammdaten!$E$39),0),0)</f>
        <v>0</v>
      </c>
      <c r="AC7" s="108">
        <f>IF(J7&gt;0,IF(N7="x", IF(Stammdaten!$D$6="ehrenamtlicher Mitarbeiter",Y7*Stammdaten!$F$44,Stammdaten!$E$40),0),0)</f>
        <v>0</v>
      </c>
      <c r="AD7" s="108" t="str">
        <f t="shared" si="10"/>
        <v/>
      </c>
      <c r="AE7" s="108">
        <f t="shared" si="5"/>
        <v>0</v>
      </c>
      <c r="AF7" s="108">
        <f t="shared" si="6"/>
        <v>0</v>
      </c>
      <c r="AG7" s="113" t="str">
        <f t="shared" si="11"/>
        <v/>
      </c>
    </row>
    <row r="8" spans="1:43" s="17" customFormat="1" ht="11.25" customHeight="1" x14ac:dyDescent="0.25">
      <c r="A8" s="98">
        <f t="shared" si="7"/>
        <v>0</v>
      </c>
      <c r="B8" s="115"/>
      <c r="C8" s="145"/>
      <c r="D8" s="146"/>
      <c r="E8" s="124"/>
      <c r="F8" s="131"/>
      <c r="G8" s="131"/>
      <c r="H8" s="121"/>
      <c r="I8" s="121"/>
      <c r="J8" s="102" t="str">
        <f t="shared" si="8"/>
        <v/>
      </c>
      <c r="K8" s="103" t="str">
        <f t="shared" si="0"/>
        <v/>
      </c>
      <c r="L8" s="109"/>
      <c r="M8" s="109"/>
      <c r="N8" s="109"/>
      <c r="O8" s="127"/>
      <c r="P8" s="103" t="str">
        <f>IF(O8&gt;0,O8*Stammdaten!$D$46,"")</f>
        <v/>
      </c>
      <c r="Q8" s="105"/>
      <c r="R8" s="106"/>
      <c r="S8" s="107">
        <f t="shared" si="1"/>
        <v>0</v>
      </c>
      <c r="T8" s="107">
        <f t="shared" si="2"/>
        <v>0</v>
      </c>
      <c r="U8" s="107">
        <f t="shared" si="3"/>
        <v>0</v>
      </c>
      <c r="V8" s="107">
        <f t="shared" si="4"/>
        <v>0</v>
      </c>
      <c r="W8" s="107">
        <f t="shared" si="9"/>
        <v>0</v>
      </c>
      <c r="X8" s="108" t="str">
        <f>IF(J8&lt;&gt;"",IF(Stammdaten!$D$6="ehrenamtlicher Mitarbeiter",0,W8*Stammdaten!$F$36),"")</f>
        <v/>
      </c>
      <c r="Y8" s="108" t="str">
        <f>IF(J8&lt;&gt;"",IF(Stammdaten!$D$6="ehrenamtlicher Mitarbeiter",IF(J8=24,Stammdaten!$F$30,IF(J8&gt;Stammdaten!$E$28-0.01,Stammdaten!$F$29,IF(J8&gt;Stammdaten!$E$27-0.01,Stammdaten!$F$28,IF(J8&gt;Stammdaten!$E$26-0.01,Stammdaten!$F$27,IF(J8&gt;0,Stammdaten!$F$26,FALSE))))),IF(J8=24,Stammdaten!$F$35,IF(J8&gt;Stammdaten!$E$33-0.01,Stammdaten!$F$34,IF(J8&gt;Stammdaten!$E$32-0.01,Stammdaten!$F$33,IF(J8&gt;0,Stammdaten!$F$32,FALSE))))),"")</f>
        <v/>
      </c>
      <c r="Z8" s="108" t="str">
        <f>IF(J8&lt;&gt;"",IF(Stammdaten!$D$6="ehrenamtlicher Mitarbeiter",Y8,MAX(X8,Y8)),"")</f>
        <v/>
      </c>
      <c r="AA8" s="108">
        <f>IF(J8&gt;0,IF(L8="x", IF(Stammdaten!$D$6="ehrenamtlicher Mitarbeiter",Y8*Stammdaten!$F$42,Stammdaten!$E$38),0),0)</f>
        <v>0</v>
      </c>
      <c r="AB8" s="108">
        <f>IF(J8&gt;0,IF(M8="x", IF(Stammdaten!$D$6="ehrenamtlicher Mitarbeiter",Y8*Stammdaten!$F$43,Stammdaten!$E$39),0),0)</f>
        <v>0</v>
      </c>
      <c r="AC8" s="108">
        <f>IF(J8&gt;0,IF(N8="x", IF(Stammdaten!$D$6="ehrenamtlicher Mitarbeiter",Y8*Stammdaten!$F$44,Stammdaten!$E$40),0),0)</f>
        <v>0</v>
      </c>
      <c r="AD8" s="108" t="str">
        <f t="shared" si="10"/>
        <v/>
      </c>
      <c r="AE8" s="108">
        <f t="shared" si="5"/>
        <v>0</v>
      </c>
      <c r="AF8" s="108">
        <f t="shared" si="6"/>
        <v>0</v>
      </c>
      <c r="AG8" s="113" t="str">
        <f t="shared" si="11"/>
        <v/>
      </c>
    </row>
    <row r="9" spans="1:43" s="17" customFormat="1" ht="12.75" customHeight="1" x14ac:dyDescent="0.25">
      <c r="A9" s="98">
        <f t="shared" si="7"/>
        <v>0</v>
      </c>
      <c r="B9" s="115"/>
      <c r="C9" s="145"/>
      <c r="D9" s="146"/>
      <c r="E9" s="124"/>
      <c r="F9" s="131"/>
      <c r="G9" s="131"/>
      <c r="H9" s="121"/>
      <c r="I9" s="121"/>
      <c r="J9" s="102" t="str">
        <f t="shared" si="8"/>
        <v/>
      </c>
      <c r="K9" s="103" t="str">
        <f t="shared" si="0"/>
        <v/>
      </c>
      <c r="L9" s="109"/>
      <c r="M9" s="109"/>
      <c r="N9" s="109"/>
      <c r="O9" s="127"/>
      <c r="P9" s="103" t="str">
        <f>IF(O9&gt;0,O9*Stammdaten!$D$46,"")</f>
        <v/>
      </c>
      <c r="Q9" s="105"/>
      <c r="R9" s="106"/>
      <c r="S9" s="107">
        <f t="shared" si="1"/>
        <v>0</v>
      </c>
      <c r="T9" s="107">
        <f t="shared" si="2"/>
        <v>0</v>
      </c>
      <c r="U9" s="107">
        <f t="shared" si="3"/>
        <v>0</v>
      </c>
      <c r="V9" s="107">
        <f t="shared" si="4"/>
        <v>0</v>
      </c>
      <c r="W9" s="107">
        <f t="shared" si="9"/>
        <v>0</v>
      </c>
      <c r="X9" s="108" t="str">
        <f>IF(J9&lt;&gt;"",IF(Stammdaten!$D$6="ehrenamtlicher Mitarbeiter",0,W9*Stammdaten!$F$36),"")</f>
        <v/>
      </c>
      <c r="Y9" s="108" t="str">
        <f>IF(J9&lt;&gt;"",IF(Stammdaten!$D$6="ehrenamtlicher Mitarbeiter",IF(J9=24,Stammdaten!$F$30,IF(J9&gt;Stammdaten!$E$28-0.01,Stammdaten!$F$29,IF(J9&gt;Stammdaten!$E$27-0.01,Stammdaten!$F$28,IF(J9&gt;Stammdaten!$E$26-0.01,Stammdaten!$F$27,IF(J9&gt;0,Stammdaten!$F$26,FALSE))))),IF(J9=24,Stammdaten!$F$35,IF(J9&gt;Stammdaten!$E$33-0.01,Stammdaten!$F$34,IF(J9&gt;Stammdaten!$E$32-0.01,Stammdaten!$F$33,IF(J9&gt;0,Stammdaten!$F$32,FALSE))))),"")</f>
        <v/>
      </c>
      <c r="Z9" s="108" t="str">
        <f>IF(J9&lt;&gt;"",IF(Stammdaten!$D$6="ehrenamtlicher Mitarbeiter",Y9,MAX(X9,Y9)),"")</f>
        <v/>
      </c>
      <c r="AA9" s="108">
        <f>IF(J9&gt;0,IF(L9="x", IF(Stammdaten!$D$6="ehrenamtlicher Mitarbeiter",Y9*Stammdaten!$F$42,Stammdaten!$E$38),0),0)</f>
        <v>0</v>
      </c>
      <c r="AB9" s="108">
        <f>IF(J9&gt;0,IF(M9="x", IF(Stammdaten!$D$6="ehrenamtlicher Mitarbeiter",Y9*Stammdaten!$F$43,Stammdaten!$E$39),0),0)</f>
        <v>0</v>
      </c>
      <c r="AC9" s="108">
        <f>IF(J9&gt;0,IF(N9="x", IF(Stammdaten!$D$6="ehrenamtlicher Mitarbeiter",Y9*Stammdaten!$F$44,Stammdaten!$E$40),0),0)</f>
        <v>0</v>
      </c>
      <c r="AD9" s="108" t="str">
        <f t="shared" si="10"/>
        <v/>
      </c>
      <c r="AE9" s="108">
        <f t="shared" si="5"/>
        <v>0</v>
      </c>
      <c r="AF9" s="108">
        <f t="shared" si="6"/>
        <v>0</v>
      </c>
      <c r="AG9" s="113" t="str">
        <f t="shared" si="11"/>
        <v/>
      </c>
    </row>
    <row r="10" spans="1:43" s="17" customFormat="1" ht="11.25" customHeight="1" x14ac:dyDescent="0.25">
      <c r="A10" s="98">
        <f t="shared" si="7"/>
        <v>0</v>
      </c>
      <c r="B10" s="99"/>
      <c r="C10" s="145"/>
      <c r="D10" s="146"/>
      <c r="E10" s="124"/>
      <c r="F10" s="131"/>
      <c r="G10" s="131"/>
      <c r="H10" s="121"/>
      <c r="I10" s="121"/>
      <c r="J10" s="102" t="str">
        <f t="shared" si="8"/>
        <v/>
      </c>
      <c r="K10" s="103" t="str">
        <f t="shared" si="0"/>
        <v/>
      </c>
      <c r="L10" s="109"/>
      <c r="M10" s="109"/>
      <c r="N10" s="109"/>
      <c r="O10" s="104"/>
      <c r="P10" s="103" t="str">
        <f>IF(O10&gt;0,O10*Stammdaten!$D$46,"")</f>
        <v/>
      </c>
      <c r="Q10" s="105"/>
      <c r="R10" s="106"/>
      <c r="S10" s="107">
        <f t="shared" si="1"/>
        <v>0</v>
      </c>
      <c r="T10" s="107">
        <f t="shared" si="2"/>
        <v>0</v>
      </c>
      <c r="U10" s="107">
        <f t="shared" si="3"/>
        <v>0</v>
      </c>
      <c r="V10" s="107">
        <f t="shared" si="4"/>
        <v>0</v>
      </c>
      <c r="W10" s="107">
        <f t="shared" si="9"/>
        <v>0</v>
      </c>
      <c r="X10" s="108" t="str">
        <f>IF(J10&lt;&gt;"",IF(Stammdaten!$D$6="ehrenamtlicher Mitarbeiter",0,W10*Stammdaten!$F$36),"")</f>
        <v/>
      </c>
      <c r="Y10" s="108" t="str">
        <f>IF(J10&lt;&gt;"",IF(Stammdaten!$D$6="ehrenamtlicher Mitarbeiter",IF(J10=24,Stammdaten!$F$30,IF(J10&gt;Stammdaten!$E$28-0.01,Stammdaten!$F$29,IF(J10&gt;Stammdaten!$E$27-0.01,Stammdaten!$F$28,IF(J10&gt;Stammdaten!$E$26-0.01,Stammdaten!$F$27,IF(J10&gt;0,Stammdaten!$F$26,FALSE))))),IF(J10=24,Stammdaten!$F$35,IF(J10&gt;Stammdaten!$E$33-0.01,Stammdaten!$F$34,IF(J10&gt;Stammdaten!$E$32-0.01,Stammdaten!$F$33,IF(J10&gt;0,Stammdaten!$F$32,FALSE))))),"")</f>
        <v/>
      </c>
      <c r="Z10" s="108" t="str">
        <f>IF(J10&lt;&gt;"",IF(Stammdaten!$D$6="ehrenamtlicher Mitarbeiter",Y10,MAX(X10,Y10)),"")</f>
        <v/>
      </c>
      <c r="AA10" s="108">
        <f>IF(J10&gt;0,IF(L10="x", IF(Stammdaten!$D$6="ehrenamtlicher Mitarbeiter",Y10*Stammdaten!$F$42,Stammdaten!$E$38),0),0)</f>
        <v>0</v>
      </c>
      <c r="AB10" s="108">
        <f>IF(J10&gt;0,IF(M10="x", IF(Stammdaten!$D$6="ehrenamtlicher Mitarbeiter",Y10*Stammdaten!$F$43,Stammdaten!$E$39),0),0)</f>
        <v>0</v>
      </c>
      <c r="AC10" s="108">
        <f>IF(J10&gt;0,IF(N10="x", IF(Stammdaten!$D$6="ehrenamtlicher Mitarbeiter",Y10*Stammdaten!$F$44,Stammdaten!$E$40),0),0)</f>
        <v>0</v>
      </c>
      <c r="AD10" s="108" t="str">
        <f t="shared" si="10"/>
        <v/>
      </c>
      <c r="AE10" s="108">
        <f t="shared" si="5"/>
        <v>0</v>
      </c>
      <c r="AF10" s="108">
        <f t="shared" si="6"/>
        <v>0</v>
      </c>
      <c r="AG10" s="113" t="str">
        <f t="shared" si="11"/>
        <v/>
      </c>
    </row>
    <row r="11" spans="1:43" s="17" customFormat="1" ht="11.25" customHeight="1" x14ac:dyDescent="0.25">
      <c r="A11" s="98">
        <f t="shared" si="7"/>
        <v>0</v>
      </c>
      <c r="B11" s="115"/>
      <c r="C11" s="145"/>
      <c r="D11" s="146"/>
      <c r="E11" s="124"/>
      <c r="F11" s="131"/>
      <c r="G11" s="131"/>
      <c r="H11" s="121"/>
      <c r="I11" s="121"/>
      <c r="J11" s="102" t="str">
        <f t="shared" si="8"/>
        <v/>
      </c>
      <c r="K11" s="103" t="str">
        <f t="shared" si="0"/>
        <v/>
      </c>
      <c r="L11" s="109"/>
      <c r="M11" s="109"/>
      <c r="N11" s="109"/>
      <c r="O11" s="104"/>
      <c r="P11" s="103" t="str">
        <f>IF(O11&gt;0,O11*Stammdaten!$D$46,"")</f>
        <v/>
      </c>
      <c r="Q11" s="122"/>
      <c r="R11" s="106"/>
      <c r="S11" s="107">
        <f t="shared" si="1"/>
        <v>0</v>
      </c>
      <c r="T11" s="107">
        <f t="shared" si="2"/>
        <v>0</v>
      </c>
      <c r="U11" s="107">
        <f t="shared" si="3"/>
        <v>0</v>
      </c>
      <c r="V11" s="107">
        <f t="shared" si="4"/>
        <v>0</v>
      </c>
      <c r="W11" s="107">
        <f t="shared" si="9"/>
        <v>0</v>
      </c>
      <c r="X11" s="108" t="str">
        <f>IF(J11&lt;&gt;"",IF(Stammdaten!$D$6="ehrenamtlicher Mitarbeiter",0,W11*Stammdaten!$F$36),"")</f>
        <v/>
      </c>
      <c r="Y11" s="108" t="str">
        <f>IF(J11&lt;&gt;"",IF(Stammdaten!$D$6="ehrenamtlicher Mitarbeiter",IF(J11=24,Stammdaten!$F$30,IF(J11&gt;Stammdaten!$E$28-0.01,Stammdaten!$F$29,IF(J11&gt;Stammdaten!$E$27-0.01,Stammdaten!$F$28,IF(J11&gt;Stammdaten!$E$26-0.01,Stammdaten!$F$27,IF(J11&gt;0,Stammdaten!$F$26,FALSE))))),IF(J11=24,Stammdaten!$F$35,IF(J11&gt;Stammdaten!$E$33-0.01,Stammdaten!$F$34,IF(J11&gt;Stammdaten!$E$32-0.01,Stammdaten!$F$33,IF(J11&gt;0,Stammdaten!$F$32,FALSE))))),"")</f>
        <v/>
      </c>
      <c r="Z11" s="108" t="str">
        <f>IF(J11&lt;&gt;"",IF(Stammdaten!$D$6="ehrenamtlicher Mitarbeiter",Y11,MAX(X11,Y11)),"")</f>
        <v/>
      </c>
      <c r="AA11" s="108">
        <f>IF(J11&gt;0,IF(L11="x", IF(Stammdaten!$D$6="ehrenamtlicher Mitarbeiter",Y11*Stammdaten!$F$42,Stammdaten!$E$38),0),0)</f>
        <v>0</v>
      </c>
      <c r="AB11" s="108">
        <f>IF(J11&gt;0,IF(M11="x", IF(Stammdaten!$D$6="ehrenamtlicher Mitarbeiter",Y11*Stammdaten!$F$43,Stammdaten!$E$39),0),0)</f>
        <v>0</v>
      </c>
      <c r="AC11" s="108">
        <f>IF(J11&gt;0,IF(N11="x", IF(Stammdaten!$D$6="ehrenamtlicher Mitarbeiter",Y11*Stammdaten!$F$44,Stammdaten!$E$40),0),0)</f>
        <v>0</v>
      </c>
      <c r="AD11" s="108" t="str">
        <f t="shared" si="10"/>
        <v/>
      </c>
      <c r="AE11" s="108">
        <f t="shared" si="5"/>
        <v>0</v>
      </c>
      <c r="AF11" s="108">
        <f t="shared" si="6"/>
        <v>0</v>
      </c>
      <c r="AG11" s="113" t="str">
        <f t="shared" si="11"/>
        <v/>
      </c>
    </row>
    <row r="12" spans="1:43" s="17" customFormat="1" ht="11.25" customHeight="1" x14ac:dyDescent="0.25">
      <c r="A12" s="98">
        <f t="shared" si="7"/>
        <v>0</v>
      </c>
      <c r="B12" s="115"/>
      <c r="C12" s="147"/>
      <c r="D12" s="148"/>
      <c r="E12" s="129"/>
      <c r="F12" s="131"/>
      <c r="G12" s="131"/>
      <c r="H12" s="121"/>
      <c r="I12" s="121"/>
      <c r="J12" s="102" t="str">
        <f t="shared" si="8"/>
        <v/>
      </c>
      <c r="K12" s="103" t="str">
        <f t="shared" si="0"/>
        <v/>
      </c>
      <c r="L12" s="109"/>
      <c r="M12" s="109"/>
      <c r="N12" s="109"/>
      <c r="O12" s="104"/>
      <c r="P12" s="103" t="str">
        <f>IF(O12&gt;0,O12*Stammdaten!$D$46,"")</f>
        <v/>
      </c>
      <c r="Q12" s="105"/>
      <c r="R12" s="106"/>
      <c r="S12" s="107">
        <f t="shared" si="1"/>
        <v>0</v>
      </c>
      <c r="T12" s="107">
        <f t="shared" si="2"/>
        <v>0</v>
      </c>
      <c r="U12" s="107">
        <f t="shared" si="3"/>
        <v>0</v>
      </c>
      <c r="V12" s="107">
        <f t="shared" si="4"/>
        <v>0</v>
      </c>
      <c r="W12" s="107">
        <f t="shared" si="9"/>
        <v>0</v>
      </c>
      <c r="X12" s="108" t="str">
        <f>IF(J12&lt;&gt;"",IF(Stammdaten!$D$6="ehrenamtlicher Mitarbeiter",0,W12*Stammdaten!$F$36),"")</f>
        <v/>
      </c>
      <c r="Y12" s="108" t="str">
        <f>IF(J12&lt;&gt;"",IF(Stammdaten!$D$6="ehrenamtlicher Mitarbeiter",IF(J12=24,Stammdaten!$F$30,IF(J12&gt;Stammdaten!$E$28-0.01,Stammdaten!$F$29,IF(J12&gt;Stammdaten!$E$27-0.01,Stammdaten!$F$28,IF(J12&gt;Stammdaten!$E$26-0.01,Stammdaten!$F$27,IF(J12&gt;0,Stammdaten!$F$26,FALSE))))),IF(J12=24,Stammdaten!$F$35,IF(J12&gt;Stammdaten!$E$33-0.01,Stammdaten!$F$34,IF(J12&gt;Stammdaten!$E$32-0.01,Stammdaten!$F$33,IF(J12&gt;0,Stammdaten!$F$32,FALSE))))),"")</f>
        <v/>
      </c>
      <c r="Z12" s="108" t="str">
        <f>IF(J12&lt;&gt;"",IF(Stammdaten!$D$6="ehrenamtlicher Mitarbeiter",Y12,MAX(X12,Y12)),"")</f>
        <v/>
      </c>
      <c r="AA12" s="108">
        <f>IF(J12&gt;0,IF(L12="x", IF(Stammdaten!$D$6="ehrenamtlicher Mitarbeiter",Y12*Stammdaten!$F$42,Stammdaten!$E$38),0),0)</f>
        <v>0</v>
      </c>
      <c r="AB12" s="108">
        <f>IF(J12&gt;0,IF(M12="x", IF(Stammdaten!$D$6="ehrenamtlicher Mitarbeiter",Y12*Stammdaten!$F$43,Stammdaten!$E$39),0),0)</f>
        <v>0</v>
      </c>
      <c r="AC12" s="108">
        <f>IF(J12&gt;0,IF(N12="x", IF(Stammdaten!$D$6="ehrenamtlicher Mitarbeiter",Y12*Stammdaten!$F$44,Stammdaten!$E$40),0),0)</f>
        <v>0</v>
      </c>
      <c r="AD12" s="108" t="str">
        <f t="shared" si="10"/>
        <v/>
      </c>
      <c r="AE12" s="108">
        <f t="shared" si="5"/>
        <v>0</v>
      </c>
      <c r="AF12" s="108">
        <f t="shared" si="6"/>
        <v>0</v>
      </c>
      <c r="AG12" s="113" t="str">
        <f t="shared" si="11"/>
        <v/>
      </c>
    </row>
    <row r="13" spans="1:43" s="17" customFormat="1" ht="12" customHeight="1" x14ac:dyDescent="0.25">
      <c r="A13" s="98">
        <f t="shared" si="7"/>
        <v>0</v>
      </c>
      <c r="B13" s="115"/>
      <c r="C13" s="147"/>
      <c r="D13" s="148"/>
      <c r="E13" s="129"/>
      <c r="F13" s="131"/>
      <c r="G13" s="131"/>
      <c r="H13" s="121"/>
      <c r="I13" s="121"/>
      <c r="J13" s="102" t="str">
        <f t="shared" si="8"/>
        <v/>
      </c>
      <c r="K13" s="103" t="str">
        <f t="shared" si="0"/>
        <v/>
      </c>
      <c r="L13" s="109"/>
      <c r="M13" s="109"/>
      <c r="N13" s="109"/>
      <c r="O13" s="104"/>
      <c r="P13" s="103" t="str">
        <f>IF(O13&gt;0,O13*Stammdaten!$D$46,"")</f>
        <v/>
      </c>
      <c r="Q13" s="105"/>
      <c r="R13" s="106"/>
      <c r="S13" s="107">
        <f t="shared" si="1"/>
        <v>0</v>
      </c>
      <c r="T13" s="107">
        <f t="shared" si="2"/>
        <v>0</v>
      </c>
      <c r="U13" s="107">
        <f t="shared" si="3"/>
        <v>0</v>
      </c>
      <c r="V13" s="107">
        <f t="shared" si="4"/>
        <v>0</v>
      </c>
      <c r="W13" s="107">
        <f t="shared" si="9"/>
        <v>0</v>
      </c>
      <c r="X13" s="108" t="str">
        <f>IF(J13&lt;&gt;"",IF(Stammdaten!$D$6="ehrenamtlicher Mitarbeiter",0,W13*Stammdaten!$F$36),"")</f>
        <v/>
      </c>
      <c r="Y13" s="108" t="str">
        <f>IF(J13&lt;&gt;"",IF(Stammdaten!$D$6="ehrenamtlicher Mitarbeiter",IF(J13=24,Stammdaten!$F$30,IF(J13&gt;Stammdaten!$E$28-0.01,Stammdaten!$F$29,IF(J13&gt;Stammdaten!$E$27-0.01,Stammdaten!$F$28,IF(J13&gt;Stammdaten!$E$26-0.01,Stammdaten!$F$27,IF(J13&gt;0,Stammdaten!$F$26,FALSE))))),IF(J13=24,Stammdaten!$F$35,IF(J13&gt;Stammdaten!$E$33-0.01,Stammdaten!$F$34,IF(J13&gt;Stammdaten!$E$32-0.01,Stammdaten!$F$33,IF(J13&gt;0,Stammdaten!$F$32,FALSE))))),"")</f>
        <v/>
      </c>
      <c r="Z13" s="108" t="str">
        <f>IF(J13&lt;&gt;"",IF(Stammdaten!$D$6="ehrenamtlicher Mitarbeiter",Y13,MAX(X13,Y13)),"")</f>
        <v/>
      </c>
      <c r="AA13" s="108">
        <f>IF(J13&gt;0,IF(L13="x", IF(Stammdaten!$D$6="ehrenamtlicher Mitarbeiter",Y13*Stammdaten!$F$42,Stammdaten!$E$38),0),0)</f>
        <v>0</v>
      </c>
      <c r="AB13" s="108">
        <f>IF(J13&gt;0,IF(M13="x", IF(Stammdaten!$D$6="ehrenamtlicher Mitarbeiter",Y13*Stammdaten!$F$43,Stammdaten!$E$39),0),0)</f>
        <v>0</v>
      </c>
      <c r="AC13" s="108">
        <f>IF(J13&gt;0,IF(N13="x", IF(Stammdaten!$D$6="ehrenamtlicher Mitarbeiter",Y13*Stammdaten!$F$44,Stammdaten!$E$40),0),0)</f>
        <v>0</v>
      </c>
      <c r="AD13" s="108" t="str">
        <f t="shared" si="10"/>
        <v/>
      </c>
      <c r="AE13" s="108">
        <f t="shared" si="5"/>
        <v>0</v>
      </c>
      <c r="AF13" s="108">
        <f t="shared" si="6"/>
        <v>0</v>
      </c>
      <c r="AG13" s="113" t="str">
        <f t="shared" si="11"/>
        <v/>
      </c>
    </row>
    <row r="14" spans="1:43" s="17" customFormat="1" ht="12" customHeight="1" x14ac:dyDescent="0.25">
      <c r="A14" s="98">
        <f t="shared" si="7"/>
        <v>0</v>
      </c>
      <c r="B14" s="115"/>
      <c r="C14" s="147"/>
      <c r="D14" s="148"/>
      <c r="E14" s="129"/>
      <c r="F14" s="131"/>
      <c r="G14" s="131"/>
      <c r="H14" s="121"/>
      <c r="I14" s="121"/>
      <c r="J14" s="102" t="str">
        <f t="shared" si="8"/>
        <v/>
      </c>
      <c r="K14" s="103" t="str">
        <f t="shared" si="0"/>
        <v/>
      </c>
      <c r="L14" s="109"/>
      <c r="M14" s="109"/>
      <c r="N14" s="109"/>
      <c r="O14" s="104"/>
      <c r="P14" s="103" t="str">
        <f>IF(O14&gt;0,O14*Stammdaten!$D$46,"")</f>
        <v/>
      </c>
      <c r="Q14" s="105"/>
      <c r="R14" s="106"/>
      <c r="S14" s="107">
        <f t="shared" si="1"/>
        <v>0</v>
      </c>
      <c r="T14" s="107">
        <f t="shared" si="2"/>
        <v>0</v>
      </c>
      <c r="U14" s="107">
        <f t="shared" si="3"/>
        <v>0</v>
      </c>
      <c r="V14" s="107">
        <f t="shared" si="4"/>
        <v>0</v>
      </c>
      <c r="W14" s="107">
        <f t="shared" si="9"/>
        <v>0</v>
      </c>
      <c r="X14" s="108" t="str">
        <f>IF(J14&lt;&gt;"",IF(Stammdaten!$D$6="ehrenamtlicher Mitarbeiter",0,W14*Stammdaten!$F$36),"")</f>
        <v/>
      </c>
      <c r="Y14" s="108" t="str">
        <f>IF(J14&lt;&gt;"",IF(Stammdaten!$D$6="ehrenamtlicher Mitarbeiter",IF(J14=24,Stammdaten!$F$30,IF(J14&gt;Stammdaten!$E$28-0.01,Stammdaten!$F$29,IF(J14&gt;Stammdaten!$E$27-0.01,Stammdaten!$F$28,IF(J14&gt;Stammdaten!$E$26-0.01,Stammdaten!$F$27,IF(J14&gt;0,Stammdaten!$F$26,FALSE))))),IF(J14=24,Stammdaten!$F$35,IF(J14&gt;Stammdaten!$E$33-0.01,Stammdaten!$F$34,IF(J14&gt;Stammdaten!$E$32-0.01,Stammdaten!$F$33,IF(J14&gt;0,Stammdaten!$F$32,FALSE))))),"")</f>
        <v/>
      </c>
      <c r="Z14" s="108" t="str">
        <f>IF(J14&lt;&gt;"",IF(Stammdaten!$D$6="ehrenamtlicher Mitarbeiter",Y14,MAX(X14,Y14)),"")</f>
        <v/>
      </c>
      <c r="AA14" s="108">
        <f>IF(J14&gt;0,IF(L14="x", IF(Stammdaten!$D$6="ehrenamtlicher Mitarbeiter",Y14*Stammdaten!$F$42,Stammdaten!$E$38),0),0)</f>
        <v>0</v>
      </c>
      <c r="AB14" s="108">
        <f>IF(J14&gt;0,IF(M14="x", IF(Stammdaten!$D$6="ehrenamtlicher Mitarbeiter",Y14*Stammdaten!$F$43,Stammdaten!$E$39),0),0)</f>
        <v>0</v>
      </c>
      <c r="AC14" s="108">
        <f>IF(J14&gt;0,IF(N14="x", IF(Stammdaten!$D$6="ehrenamtlicher Mitarbeiter",Y14*Stammdaten!$F$44,Stammdaten!$E$40),0),0)</f>
        <v>0</v>
      </c>
      <c r="AD14" s="108" t="str">
        <f t="shared" si="10"/>
        <v/>
      </c>
      <c r="AE14" s="108">
        <f t="shared" si="5"/>
        <v>0</v>
      </c>
      <c r="AF14" s="108">
        <f t="shared" si="6"/>
        <v>0</v>
      </c>
      <c r="AG14" s="113" t="str">
        <f t="shared" si="11"/>
        <v/>
      </c>
    </row>
    <row r="15" spans="1:43" s="17" customFormat="1" ht="12" customHeight="1" x14ac:dyDescent="0.25">
      <c r="A15" s="98">
        <f t="shared" si="7"/>
        <v>0</v>
      </c>
      <c r="B15" s="99"/>
      <c r="C15" s="145"/>
      <c r="D15" s="146"/>
      <c r="E15" s="124"/>
      <c r="F15" s="131"/>
      <c r="G15" s="134"/>
      <c r="H15" s="101"/>
      <c r="I15" s="121"/>
      <c r="J15" s="102" t="str">
        <f t="shared" si="8"/>
        <v/>
      </c>
      <c r="K15" s="103" t="str">
        <f t="shared" si="0"/>
        <v/>
      </c>
      <c r="L15" s="109"/>
      <c r="M15" s="109"/>
      <c r="N15" s="109"/>
      <c r="O15" s="104"/>
      <c r="P15" s="103" t="str">
        <f>IF(O15&gt;0,O15*Stammdaten!$D$46,"")</f>
        <v/>
      </c>
      <c r="Q15" s="105"/>
      <c r="R15" s="106"/>
      <c r="S15" s="107">
        <f t="shared" si="1"/>
        <v>0</v>
      </c>
      <c r="T15" s="107">
        <f t="shared" si="2"/>
        <v>0</v>
      </c>
      <c r="U15" s="107">
        <f t="shared" si="3"/>
        <v>0</v>
      </c>
      <c r="V15" s="107">
        <f t="shared" si="4"/>
        <v>0</v>
      </c>
      <c r="W15" s="107">
        <f t="shared" si="9"/>
        <v>0</v>
      </c>
      <c r="X15" s="108" t="str">
        <f>IF(J15&lt;&gt;"",IF(Stammdaten!$D$6="ehrenamtlicher Mitarbeiter",0,W15*Stammdaten!$F$36),"")</f>
        <v/>
      </c>
      <c r="Y15" s="108" t="str">
        <f>IF(J15&lt;&gt;"",IF(Stammdaten!$D$6="ehrenamtlicher Mitarbeiter",IF(J15=24,Stammdaten!$F$30,IF(J15&gt;Stammdaten!$E$28-0.01,Stammdaten!$F$29,IF(J15&gt;Stammdaten!$E$27-0.01,Stammdaten!$F$28,IF(J15&gt;Stammdaten!$E$26-0.01,Stammdaten!$F$27,IF(J15&gt;0,Stammdaten!$F$26,FALSE))))),IF(J15=24,Stammdaten!$F$35,IF(J15&gt;Stammdaten!$E$33-0.01,Stammdaten!$F$34,IF(J15&gt;Stammdaten!$E$32-0.01,Stammdaten!$F$33,IF(J15&gt;0,Stammdaten!$F$32,FALSE))))),"")</f>
        <v/>
      </c>
      <c r="Z15" s="108" t="str">
        <f>IF(J15&lt;&gt;"",IF(Stammdaten!$D$6="ehrenamtlicher Mitarbeiter",Y15,MAX(X15,Y15)),"")</f>
        <v/>
      </c>
      <c r="AA15" s="108">
        <f>IF(J15&gt;0,IF(L15="x", IF(Stammdaten!$D$6="ehrenamtlicher Mitarbeiter",Y15*Stammdaten!$F$42,Stammdaten!$E$38),0),0)</f>
        <v>0</v>
      </c>
      <c r="AB15" s="108">
        <f>IF(J15&gt;0,IF(M15="x", IF(Stammdaten!$D$6="ehrenamtlicher Mitarbeiter",Y15*Stammdaten!$F$43,Stammdaten!$E$39),0),0)</f>
        <v>0</v>
      </c>
      <c r="AC15" s="108">
        <f>IF(J15&gt;0,IF(N15="x", IF(Stammdaten!$D$6="ehrenamtlicher Mitarbeiter",Y15*Stammdaten!$F$44,Stammdaten!$E$40),0),0)</f>
        <v>0</v>
      </c>
      <c r="AD15" s="108" t="str">
        <f t="shared" si="10"/>
        <v/>
      </c>
      <c r="AE15" s="108">
        <f t="shared" si="5"/>
        <v>0</v>
      </c>
      <c r="AF15" s="108">
        <f t="shared" si="6"/>
        <v>0</v>
      </c>
      <c r="AG15" s="113" t="str">
        <f t="shared" si="11"/>
        <v/>
      </c>
    </row>
    <row r="16" spans="1:43" s="17" customFormat="1" ht="12" customHeight="1" x14ac:dyDescent="0.25">
      <c r="A16" s="98">
        <f t="shared" si="7"/>
        <v>0</v>
      </c>
      <c r="B16" s="99"/>
      <c r="C16" s="149"/>
      <c r="D16" s="146"/>
      <c r="E16" s="124"/>
      <c r="F16" s="142"/>
      <c r="G16" s="134"/>
      <c r="H16" s="101"/>
      <c r="I16" s="121"/>
      <c r="J16" s="102" t="str">
        <f t="shared" si="8"/>
        <v/>
      </c>
      <c r="K16" s="103" t="str">
        <f t="shared" si="0"/>
        <v/>
      </c>
      <c r="L16" s="110"/>
      <c r="M16" s="110"/>
      <c r="N16" s="109"/>
      <c r="O16" s="104"/>
      <c r="P16" s="103" t="str">
        <f>IF(O16&gt;0,O16*Stammdaten!$D$46,"")</f>
        <v/>
      </c>
      <c r="Q16" s="105"/>
      <c r="R16" s="106"/>
      <c r="S16" s="107">
        <f t="shared" si="1"/>
        <v>0</v>
      </c>
      <c r="T16" s="107">
        <f t="shared" si="2"/>
        <v>0</v>
      </c>
      <c r="U16" s="107">
        <f t="shared" si="3"/>
        <v>0</v>
      </c>
      <c r="V16" s="107">
        <f t="shared" si="4"/>
        <v>0</v>
      </c>
      <c r="W16" s="107">
        <f t="shared" si="9"/>
        <v>0</v>
      </c>
      <c r="X16" s="108" t="str">
        <f>IF(J16&lt;&gt;"",IF(Stammdaten!$D$6="ehrenamtlicher Mitarbeiter",0,W16*Stammdaten!$F$36),"")</f>
        <v/>
      </c>
      <c r="Y16" s="108" t="str">
        <f>IF(J16&lt;&gt;"",IF(Stammdaten!$D$6="ehrenamtlicher Mitarbeiter",IF(J16=24,Stammdaten!$F$30,IF(J16&gt;Stammdaten!$E$28-0.01,Stammdaten!$F$29,IF(J16&gt;Stammdaten!$E$27-0.01,Stammdaten!$F$28,IF(J16&gt;Stammdaten!$E$26-0.01,Stammdaten!$F$27,IF(J16&gt;0,Stammdaten!$F$26,FALSE))))),IF(J16=24,Stammdaten!$F$35,IF(J16&gt;Stammdaten!$E$33-0.01,Stammdaten!$F$34,IF(J16&gt;Stammdaten!$E$32-0.01,Stammdaten!$F$33,IF(J16&gt;0,Stammdaten!$F$32,FALSE))))),"")</f>
        <v/>
      </c>
      <c r="Z16" s="108" t="str">
        <f>IF(J16&lt;&gt;"",IF(Stammdaten!$D$6="ehrenamtlicher Mitarbeiter",Y16,MAX(X16,Y16)),"")</f>
        <v/>
      </c>
      <c r="AA16" s="108">
        <f>IF(J16&gt;0,IF(L16="x", IF(Stammdaten!$D$6="ehrenamtlicher Mitarbeiter",Y16*Stammdaten!$F$42,Stammdaten!$E$38),0),0)</f>
        <v>0</v>
      </c>
      <c r="AB16" s="108">
        <f>IF(J16&gt;0,IF(M16="x", IF(Stammdaten!$D$6="ehrenamtlicher Mitarbeiter",Y16*Stammdaten!$F$43,Stammdaten!$E$39),0),0)</f>
        <v>0</v>
      </c>
      <c r="AC16" s="108">
        <f>IF(J16&gt;0,IF(N16="x", IF(Stammdaten!$D$6="ehrenamtlicher Mitarbeiter",Y16*Stammdaten!$F$44,Stammdaten!$E$40),0),0)</f>
        <v>0</v>
      </c>
      <c r="AD16" s="108" t="str">
        <f t="shared" si="10"/>
        <v/>
      </c>
      <c r="AE16" s="108">
        <f t="shared" si="5"/>
        <v>0</v>
      </c>
      <c r="AF16" s="108">
        <f t="shared" si="6"/>
        <v>0</v>
      </c>
      <c r="AG16" s="113" t="str">
        <f t="shared" si="11"/>
        <v/>
      </c>
    </row>
    <row r="17" spans="1:33" s="17" customFormat="1" ht="12" customHeight="1" x14ac:dyDescent="0.25">
      <c r="A17" s="98">
        <f t="shared" si="7"/>
        <v>0</v>
      </c>
      <c r="B17" s="99"/>
      <c r="C17" s="150"/>
      <c r="D17" s="146"/>
      <c r="E17" s="124"/>
      <c r="F17" s="138"/>
      <c r="G17" s="134"/>
      <c r="H17" s="101"/>
      <c r="I17" s="121"/>
      <c r="J17" s="102" t="str">
        <f t="shared" si="8"/>
        <v/>
      </c>
      <c r="K17" s="103" t="str">
        <f t="shared" si="0"/>
        <v/>
      </c>
      <c r="L17" s="110"/>
      <c r="M17" s="110"/>
      <c r="N17" s="110"/>
      <c r="O17" s="104"/>
      <c r="P17" s="103" t="str">
        <f>IF(O17&gt;0,O17*Stammdaten!$D$46,"")</f>
        <v/>
      </c>
      <c r="Q17" s="105"/>
      <c r="R17" s="106"/>
      <c r="S17" s="107">
        <f t="shared" si="1"/>
        <v>0</v>
      </c>
      <c r="T17" s="107">
        <f t="shared" si="2"/>
        <v>0</v>
      </c>
      <c r="U17" s="107">
        <f t="shared" si="3"/>
        <v>0</v>
      </c>
      <c r="V17" s="107">
        <f t="shared" si="4"/>
        <v>0</v>
      </c>
      <c r="W17" s="107">
        <f t="shared" si="9"/>
        <v>0</v>
      </c>
      <c r="X17" s="108" t="str">
        <f>IF(J17&lt;&gt;"",IF(Stammdaten!$D$6="ehrenamtlicher Mitarbeiter",0,W17*Stammdaten!$F$36),"")</f>
        <v/>
      </c>
      <c r="Y17" s="108" t="str">
        <f>IF(J17&lt;&gt;"",IF(Stammdaten!$D$6="ehrenamtlicher Mitarbeiter",IF(J17=24,Stammdaten!$F$30,IF(J17&gt;Stammdaten!$E$28-0.01,Stammdaten!$F$29,IF(J17&gt;Stammdaten!$E$27-0.01,Stammdaten!$F$28,IF(J17&gt;Stammdaten!$E$26-0.01,Stammdaten!$F$27,IF(J17&gt;0,Stammdaten!$F$26,FALSE))))),IF(J17=24,Stammdaten!$F$35,IF(J17&gt;Stammdaten!$E$33-0.01,Stammdaten!$F$34,IF(J17&gt;Stammdaten!$E$32-0.01,Stammdaten!$F$33,IF(J17&gt;0,Stammdaten!$F$32,FALSE))))),"")</f>
        <v/>
      </c>
      <c r="Z17" s="108" t="str">
        <f>IF(J17&lt;&gt;"",IF(Stammdaten!$D$6="ehrenamtlicher Mitarbeiter",Y17,MAX(X17,Y17)),"")</f>
        <v/>
      </c>
      <c r="AA17" s="108">
        <f>IF(J17&gt;0,IF(L17="x", IF(Stammdaten!$D$6="ehrenamtlicher Mitarbeiter",Y17*Stammdaten!$F$42,Stammdaten!$E$38),0),0)</f>
        <v>0</v>
      </c>
      <c r="AB17" s="108">
        <f>IF(J17&gt;0,IF(M17="x", IF(Stammdaten!$D$6="ehrenamtlicher Mitarbeiter",Y17*Stammdaten!$F$43,Stammdaten!$E$39),0),0)</f>
        <v>0</v>
      </c>
      <c r="AC17" s="108">
        <f>IF(J17&gt;0,IF(N17="x", IF(Stammdaten!$D$6="ehrenamtlicher Mitarbeiter",Y17*Stammdaten!$F$44,Stammdaten!$E$40),0),0)</f>
        <v>0</v>
      </c>
      <c r="AD17" s="108" t="str">
        <f t="shared" si="10"/>
        <v/>
      </c>
      <c r="AE17" s="108">
        <f t="shared" si="5"/>
        <v>0</v>
      </c>
      <c r="AF17" s="108">
        <f t="shared" si="6"/>
        <v>0</v>
      </c>
      <c r="AG17" s="113" t="str">
        <f t="shared" si="11"/>
        <v/>
      </c>
    </row>
    <row r="18" spans="1:33" s="17" customFormat="1" ht="12" customHeight="1" x14ac:dyDescent="0.25">
      <c r="A18" s="98">
        <f t="shared" si="7"/>
        <v>0</v>
      </c>
      <c r="B18" s="99"/>
      <c r="C18" s="136"/>
      <c r="D18" s="146"/>
      <c r="E18" s="124"/>
      <c r="F18" s="134"/>
      <c r="G18" s="134"/>
      <c r="H18" s="101"/>
      <c r="I18" s="121"/>
      <c r="J18" s="102" t="str">
        <f t="shared" si="8"/>
        <v/>
      </c>
      <c r="K18" s="103" t="str">
        <f t="shared" si="0"/>
        <v/>
      </c>
      <c r="L18" s="110"/>
      <c r="M18" s="110"/>
      <c r="N18" s="110"/>
      <c r="O18" s="104"/>
      <c r="P18" s="103" t="str">
        <f>IF(O18&gt;0,O18*Stammdaten!$D$46,"")</f>
        <v/>
      </c>
      <c r="Q18" s="105"/>
      <c r="R18" s="106"/>
      <c r="S18" s="107">
        <f t="shared" si="1"/>
        <v>0</v>
      </c>
      <c r="T18" s="107">
        <f t="shared" si="2"/>
        <v>0</v>
      </c>
      <c r="U18" s="107">
        <f t="shared" si="3"/>
        <v>0</v>
      </c>
      <c r="V18" s="107">
        <f t="shared" si="4"/>
        <v>0</v>
      </c>
      <c r="W18" s="107">
        <f t="shared" si="9"/>
        <v>0</v>
      </c>
      <c r="X18" s="108" t="str">
        <f>IF(J18&lt;&gt;"",IF(Stammdaten!$D$6="ehrenamtlicher Mitarbeiter",0,W18*Stammdaten!$F$36),"")</f>
        <v/>
      </c>
      <c r="Y18" s="108" t="str">
        <f>IF(J18&lt;&gt;"",IF(Stammdaten!$D$6="ehrenamtlicher Mitarbeiter",IF(J18=24,Stammdaten!$F$30,IF(J18&gt;Stammdaten!$E$28-0.01,Stammdaten!$F$29,IF(J18&gt;Stammdaten!$E$27-0.01,Stammdaten!$F$28,IF(J18&gt;Stammdaten!$E$26-0.01,Stammdaten!$F$27,IF(J18&gt;0,Stammdaten!$F$26,FALSE))))),IF(J18=24,Stammdaten!$F$35,IF(J18&gt;Stammdaten!$E$33-0.01,Stammdaten!$F$34,IF(J18&gt;Stammdaten!$E$32-0.01,Stammdaten!$F$33,IF(J18&gt;0,Stammdaten!$F$32,FALSE))))),"")</f>
        <v/>
      </c>
      <c r="Z18" s="108" t="str">
        <f>IF(J18&lt;&gt;"",IF(Stammdaten!$D$6="ehrenamtlicher Mitarbeiter",Y18,MAX(X18,Y18)),"")</f>
        <v/>
      </c>
      <c r="AA18" s="108">
        <f>IF(J18&gt;0,IF(L18="x", IF(Stammdaten!$D$6="ehrenamtlicher Mitarbeiter",Y18*Stammdaten!$F$42,Stammdaten!$E$38),0),0)</f>
        <v>0</v>
      </c>
      <c r="AB18" s="108">
        <f>IF(J18&gt;0,IF(M18="x", IF(Stammdaten!$D$6="ehrenamtlicher Mitarbeiter",Y18*Stammdaten!$F$43,Stammdaten!$E$39),0),0)</f>
        <v>0</v>
      </c>
      <c r="AC18" s="108">
        <f>IF(J18&gt;0,IF(N18="x", IF(Stammdaten!$D$6="ehrenamtlicher Mitarbeiter",Y18*Stammdaten!$F$44,Stammdaten!$E$40),0),0)</f>
        <v>0</v>
      </c>
      <c r="AD18" s="108" t="str">
        <f t="shared" si="10"/>
        <v/>
      </c>
      <c r="AE18" s="108">
        <f t="shared" si="5"/>
        <v>0</v>
      </c>
      <c r="AF18" s="108">
        <f t="shared" si="6"/>
        <v>0</v>
      </c>
      <c r="AG18" s="113" t="str">
        <f t="shared" si="11"/>
        <v/>
      </c>
    </row>
    <row r="19" spans="1:33" s="17" customFormat="1" ht="12" customHeight="1" x14ac:dyDescent="0.25">
      <c r="A19" s="98">
        <f t="shared" si="7"/>
        <v>0</v>
      </c>
      <c r="B19" s="99"/>
      <c r="C19" s="136"/>
      <c r="D19" s="146"/>
      <c r="E19" s="124"/>
      <c r="F19" s="134"/>
      <c r="G19" s="134"/>
      <c r="H19" s="101"/>
      <c r="I19" s="121"/>
      <c r="J19" s="102" t="str">
        <f t="shared" si="8"/>
        <v/>
      </c>
      <c r="K19" s="103" t="str">
        <f t="shared" si="0"/>
        <v/>
      </c>
      <c r="L19" s="109"/>
      <c r="M19" s="110"/>
      <c r="N19" s="110"/>
      <c r="O19" s="104"/>
      <c r="P19" s="103" t="str">
        <f>IF(O19&gt;0,O19*Stammdaten!$D$46,"")</f>
        <v/>
      </c>
      <c r="Q19" s="105"/>
      <c r="R19" s="106"/>
      <c r="S19" s="107">
        <f t="shared" si="1"/>
        <v>0</v>
      </c>
      <c r="T19" s="107">
        <f t="shared" si="2"/>
        <v>0</v>
      </c>
      <c r="U19" s="107">
        <f t="shared" si="3"/>
        <v>0</v>
      </c>
      <c r="V19" s="107">
        <f t="shared" si="4"/>
        <v>0</v>
      </c>
      <c r="W19" s="107">
        <f t="shared" si="9"/>
        <v>0</v>
      </c>
      <c r="X19" s="108" t="str">
        <f>IF(J19&lt;&gt;"",IF(Stammdaten!$D$6="ehrenamtlicher Mitarbeiter",0,W19*Stammdaten!$F$36),"")</f>
        <v/>
      </c>
      <c r="Y19" s="108" t="str">
        <f>IF(J19&lt;&gt;"",IF(Stammdaten!$D$6="ehrenamtlicher Mitarbeiter",IF(J19=24,Stammdaten!$F$30,IF(J19&gt;Stammdaten!$E$28-0.01,Stammdaten!$F$29,IF(J19&gt;Stammdaten!$E$27-0.01,Stammdaten!$F$28,IF(J19&gt;Stammdaten!$E$26-0.01,Stammdaten!$F$27,IF(J19&gt;0,Stammdaten!$F$26,FALSE))))),IF(J19=24,Stammdaten!$F$35,IF(J19&gt;Stammdaten!$E$33-0.01,Stammdaten!$F$34,IF(J19&gt;Stammdaten!$E$32-0.01,Stammdaten!$F$33,IF(J19&gt;0,Stammdaten!$F$32,FALSE))))),"")</f>
        <v/>
      </c>
      <c r="Z19" s="108" t="str">
        <f>IF(J19&lt;&gt;"",IF(Stammdaten!$D$6="ehrenamtlicher Mitarbeiter",Y19,MAX(X19,Y19)),"")</f>
        <v/>
      </c>
      <c r="AA19" s="108">
        <f>IF(J19&gt;0,IF(L19="x", IF(Stammdaten!$D$6="ehrenamtlicher Mitarbeiter",Y19*Stammdaten!$F$42,Stammdaten!$E$38),0),0)</f>
        <v>0</v>
      </c>
      <c r="AB19" s="108">
        <f>IF(J19&gt;0,IF(M19="x", IF(Stammdaten!$D$6="ehrenamtlicher Mitarbeiter",Y19*Stammdaten!$F$43,Stammdaten!$E$39),0),0)</f>
        <v>0</v>
      </c>
      <c r="AC19" s="108">
        <f>IF(J19&gt;0,IF(N19="x", IF(Stammdaten!$D$6="ehrenamtlicher Mitarbeiter",Y19*Stammdaten!$F$44,Stammdaten!$E$40),0),0)</f>
        <v>0</v>
      </c>
      <c r="AD19" s="108" t="str">
        <f t="shared" si="10"/>
        <v/>
      </c>
      <c r="AE19" s="108">
        <f t="shared" si="5"/>
        <v>0</v>
      </c>
      <c r="AF19" s="108">
        <f t="shared" si="6"/>
        <v>0</v>
      </c>
      <c r="AG19" s="113" t="str">
        <f t="shared" si="11"/>
        <v/>
      </c>
    </row>
    <row r="20" spans="1:33" s="17" customFormat="1" ht="12" customHeight="1" x14ac:dyDescent="0.25">
      <c r="A20" s="98">
        <f t="shared" si="7"/>
        <v>0</v>
      </c>
      <c r="B20" s="99"/>
      <c r="C20" s="136"/>
      <c r="D20" s="146"/>
      <c r="E20" s="125"/>
      <c r="F20" s="132"/>
      <c r="G20" s="133"/>
      <c r="H20" s="101"/>
      <c r="I20" s="121"/>
      <c r="J20" s="102" t="str">
        <f t="shared" si="8"/>
        <v/>
      </c>
      <c r="K20" s="103" t="str">
        <f t="shared" si="0"/>
        <v/>
      </c>
      <c r="L20" s="110"/>
      <c r="M20" s="109"/>
      <c r="N20" s="110"/>
      <c r="O20" s="104"/>
      <c r="P20" s="103" t="str">
        <f>IF(O20&gt;0,O20*Stammdaten!$D$46,"")</f>
        <v/>
      </c>
      <c r="Q20" s="105"/>
      <c r="R20" s="106"/>
      <c r="S20" s="107">
        <f t="shared" si="1"/>
        <v>0</v>
      </c>
      <c r="T20" s="107">
        <f t="shared" si="2"/>
        <v>0</v>
      </c>
      <c r="U20" s="107">
        <f t="shared" si="3"/>
        <v>0</v>
      </c>
      <c r="V20" s="107">
        <f t="shared" si="4"/>
        <v>0</v>
      </c>
      <c r="W20" s="107">
        <f t="shared" si="9"/>
        <v>0</v>
      </c>
      <c r="X20" s="108" t="str">
        <f>IF(J20&lt;&gt;"",IF(Stammdaten!$D$6="ehrenamtlicher Mitarbeiter",0,W20*Stammdaten!$F$36),"")</f>
        <v/>
      </c>
      <c r="Y20" s="108" t="str">
        <f>IF(J20&lt;&gt;"",IF(Stammdaten!$D$6="ehrenamtlicher Mitarbeiter",IF(J20=24,Stammdaten!$F$30,IF(J20&gt;Stammdaten!$E$28-0.01,Stammdaten!$F$29,IF(J20&gt;Stammdaten!$E$27-0.01,Stammdaten!$F$28,IF(J20&gt;Stammdaten!$E$26-0.01,Stammdaten!$F$27,IF(J20&gt;0,Stammdaten!$F$26,FALSE))))),IF(J20=24,Stammdaten!$F$35,IF(J20&gt;Stammdaten!$E$33-0.01,Stammdaten!$F$34,IF(J20&gt;Stammdaten!$E$32-0.01,Stammdaten!$F$33,IF(J20&gt;0,Stammdaten!$F$32,FALSE))))),"")</f>
        <v/>
      </c>
      <c r="Z20" s="108" t="str">
        <f>IF(J20&lt;&gt;"",IF(Stammdaten!$D$6="ehrenamtlicher Mitarbeiter",Y20,MAX(X20,Y20)),"")</f>
        <v/>
      </c>
      <c r="AA20" s="108">
        <f>IF(J20&gt;0,IF(L20="x", IF(Stammdaten!$D$6="ehrenamtlicher Mitarbeiter",Y20*Stammdaten!$F$42,Stammdaten!$E$38),0),0)</f>
        <v>0</v>
      </c>
      <c r="AB20" s="108">
        <f>IF(J20&gt;0,IF(M20="x", IF(Stammdaten!$D$6="ehrenamtlicher Mitarbeiter",Y20*Stammdaten!$F$43,Stammdaten!$E$39),0),0)</f>
        <v>0</v>
      </c>
      <c r="AC20" s="108">
        <f>IF(J20&gt;0,IF(N20="x", IF(Stammdaten!$D$6="ehrenamtlicher Mitarbeiter",Y20*Stammdaten!$F$44,Stammdaten!$E$40),0),0)</f>
        <v>0</v>
      </c>
      <c r="AD20" s="108" t="str">
        <f t="shared" si="10"/>
        <v/>
      </c>
      <c r="AE20" s="108">
        <f t="shared" si="5"/>
        <v>0</v>
      </c>
      <c r="AF20" s="108">
        <f t="shared" si="6"/>
        <v>0</v>
      </c>
      <c r="AG20" s="113" t="str">
        <f t="shared" si="11"/>
        <v/>
      </c>
    </row>
    <row r="21" spans="1:33" s="17" customFormat="1" ht="12" customHeight="1" x14ac:dyDescent="0.25">
      <c r="A21" s="98">
        <f t="shared" si="7"/>
        <v>0</v>
      </c>
      <c r="B21" s="99"/>
      <c r="C21" s="136"/>
      <c r="D21" s="146"/>
      <c r="E21" s="125"/>
      <c r="F21" s="132"/>
      <c r="G21" s="133"/>
      <c r="H21" s="101"/>
      <c r="I21" s="121"/>
      <c r="J21" s="102" t="str">
        <f t="shared" si="8"/>
        <v/>
      </c>
      <c r="K21" s="103" t="str">
        <f t="shared" si="0"/>
        <v/>
      </c>
      <c r="L21" s="110"/>
      <c r="M21" s="110"/>
      <c r="N21" s="109"/>
      <c r="O21" s="104"/>
      <c r="P21" s="103" t="str">
        <f>IF(O21&gt;0,O21*Stammdaten!$D$46,"")</f>
        <v/>
      </c>
      <c r="Q21" s="105"/>
      <c r="R21" s="106"/>
      <c r="S21" s="107">
        <f t="shared" si="1"/>
        <v>0</v>
      </c>
      <c r="T21" s="107">
        <f t="shared" si="2"/>
        <v>0</v>
      </c>
      <c r="U21" s="107">
        <f t="shared" si="3"/>
        <v>0</v>
      </c>
      <c r="V21" s="107">
        <f t="shared" si="4"/>
        <v>0</v>
      </c>
      <c r="W21" s="107">
        <f t="shared" si="9"/>
        <v>0</v>
      </c>
      <c r="X21" s="108" t="str">
        <f>IF(J21&lt;&gt;"",IF(Stammdaten!$D$6="ehrenamtlicher Mitarbeiter",0,W21*Stammdaten!$F$36),"")</f>
        <v/>
      </c>
      <c r="Y21" s="108" t="str">
        <f>IF(J21&lt;&gt;"",IF(Stammdaten!$D$6="ehrenamtlicher Mitarbeiter",IF(J21=24,Stammdaten!$F$30,IF(J21&gt;Stammdaten!$E$28-0.01,Stammdaten!$F$29,IF(J21&gt;Stammdaten!$E$27-0.01,Stammdaten!$F$28,IF(J21&gt;Stammdaten!$E$26-0.01,Stammdaten!$F$27,IF(J21&gt;0,Stammdaten!$F$26,FALSE))))),IF(J21=24,Stammdaten!$F$35,IF(J21&gt;Stammdaten!$E$33-0.01,Stammdaten!$F$34,IF(J21&gt;Stammdaten!$E$32-0.01,Stammdaten!$F$33,IF(J21&gt;0,Stammdaten!$F$32,FALSE))))),"")</f>
        <v/>
      </c>
      <c r="Z21" s="108" t="str">
        <f>IF(J21&lt;&gt;"",IF(Stammdaten!$D$6="ehrenamtlicher Mitarbeiter",Y21,MAX(X21,Y21)),"")</f>
        <v/>
      </c>
      <c r="AA21" s="108">
        <f>IF(J21&gt;0,IF(L21="x", IF(Stammdaten!$D$6="ehrenamtlicher Mitarbeiter",Y21*Stammdaten!$F$42,Stammdaten!$E$38),0),0)</f>
        <v>0</v>
      </c>
      <c r="AB21" s="108">
        <f>IF(J21&gt;0,IF(M21="x", IF(Stammdaten!$D$6="ehrenamtlicher Mitarbeiter",Y21*Stammdaten!$F$43,Stammdaten!$E$39),0),0)</f>
        <v>0</v>
      </c>
      <c r="AC21" s="108">
        <f>IF(J21&gt;0,IF(N21="x", IF(Stammdaten!$D$6="ehrenamtlicher Mitarbeiter",Y21*Stammdaten!$F$44,Stammdaten!$E$40),0),0)</f>
        <v>0</v>
      </c>
      <c r="AD21" s="108" t="str">
        <f t="shared" si="10"/>
        <v/>
      </c>
      <c r="AE21" s="108">
        <f t="shared" si="5"/>
        <v>0</v>
      </c>
      <c r="AF21" s="108">
        <f t="shared" si="6"/>
        <v>0</v>
      </c>
      <c r="AG21" s="113" t="str">
        <f t="shared" si="11"/>
        <v/>
      </c>
    </row>
    <row r="22" spans="1:33" s="17" customFormat="1" ht="12" customHeight="1" x14ac:dyDescent="0.25">
      <c r="A22" s="98">
        <f t="shared" si="7"/>
        <v>0</v>
      </c>
      <c r="B22" s="99"/>
      <c r="C22" s="136"/>
      <c r="D22" s="146"/>
      <c r="E22" s="124"/>
      <c r="F22" s="134"/>
      <c r="G22" s="134"/>
      <c r="H22" s="101"/>
      <c r="I22" s="121"/>
      <c r="J22" s="102" t="str">
        <f t="shared" si="8"/>
        <v/>
      </c>
      <c r="K22" s="103" t="str">
        <f t="shared" si="0"/>
        <v/>
      </c>
      <c r="L22" s="110"/>
      <c r="M22" s="110"/>
      <c r="N22" s="110"/>
      <c r="O22" s="104"/>
      <c r="P22" s="103" t="str">
        <f>IF(O22&gt;0,O22*Stammdaten!$D$46,"")</f>
        <v/>
      </c>
      <c r="Q22" s="105"/>
      <c r="R22" s="106"/>
      <c r="S22" s="107">
        <f t="shared" si="1"/>
        <v>0</v>
      </c>
      <c r="T22" s="107">
        <f t="shared" si="2"/>
        <v>0</v>
      </c>
      <c r="U22" s="107">
        <f t="shared" si="3"/>
        <v>0</v>
      </c>
      <c r="V22" s="107">
        <f t="shared" si="4"/>
        <v>0</v>
      </c>
      <c r="W22" s="107">
        <f t="shared" si="9"/>
        <v>0</v>
      </c>
      <c r="X22" s="108" t="str">
        <f>IF(J22&lt;&gt;"",IF(Stammdaten!$D$6="ehrenamtlicher Mitarbeiter",0,W22*Stammdaten!$F$36),"")</f>
        <v/>
      </c>
      <c r="Y22" s="108" t="str">
        <f>IF(J22&lt;&gt;"",IF(Stammdaten!$D$6="ehrenamtlicher Mitarbeiter",IF(J22=24,Stammdaten!$F$30,IF(J22&gt;Stammdaten!$E$28-0.01,Stammdaten!$F$29,IF(J22&gt;Stammdaten!$E$27-0.01,Stammdaten!$F$28,IF(J22&gt;Stammdaten!$E$26-0.01,Stammdaten!$F$27,IF(J22&gt;0,Stammdaten!$F$26,FALSE))))),IF(J22=24,Stammdaten!$F$35,IF(J22&gt;Stammdaten!$E$33-0.01,Stammdaten!$F$34,IF(J22&gt;Stammdaten!$E$32-0.01,Stammdaten!$F$33,IF(J22&gt;0,Stammdaten!$F$32,FALSE))))),"")</f>
        <v/>
      </c>
      <c r="Z22" s="108" t="str">
        <f>IF(J22&lt;&gt;"",IF(Stammdaten!$D$6="ehrenamtlicher Mitarbeiter",Y22,MAX(X22,Y22)),"")</f>
        <v/>
      </c>
      <c r="AA22" s="108">
        <f>IF(J22&gt;0,IF(L22="x", IF(Stammdaten!$D$6="ehrenamtlicher Mitarbeiter",Y22*Stammdaten!$F$42,Stammdaten!$E$38),0),0)</f>
        <v>0</v>
      </c>
      <c r="AB22" s="108">
        <f>IF(J22&gt;0,IF(M22="x", IF(Stammdaten!$D$6="ehrenamtlicher Mitarbeiter",Y22*Stammdaten!$F$43,Stammdaten!$E$39),0),0)</f>
        <v>0</v>
      </c>
      <c r="AC22" s="108">
        <f>IF(J22&gt;0,IF(N22="x", IF(Stammdaten!$D$6="ehrenamtlicher Mitarbeiter",Y22*Stammdaten!$F$44,Stammdaten!$E$40),0),0)</f>
        <v>0</v>
      </c>
      <c r="AD22" s="108" t="str">
        <f t="shared" si="10"/>
        <v/>
      </c>
      <c r="AE22" s="108">
        <f t="shared" si="5"/>
        <v>0</v>
      </c>
      <c r="AF22" s="108">
        <f t="shared" si="6"/>
        <v>0</v>
      </c>
      <c r="AG22" s="113" t="str">
        <f t="shared" si="11"/>
        <v/>
      </c>
    </row>
    <row r="23" spans="1:33" s="17" customFormat="1" ht="12" customHeight="1" x14ac:dyDescent="0.25">
      <c r="A23" s="98">
        <f t="shared" si="7"/>
        <v>0</v>
      </c>
      <c r="B23" s="99"/>
      <c r="C23" s="136"/>
      <c r="D23" s="146"/>
      <c r="E23" s="125"/>
      <c r="F23" s="132"/>
      <c r="G23" s="133"/>
      <c r="H23" s="101"/>
      <c r="I23" s="121"/>
      <c r="J23" s="102" t="str">
        <f t="shared" si="8"/>
        <v/>
      </c>
      <c r="K23" s="103" t="str">
        <f t="shared" si="0"/>
        <v/>
      </c>
      <c r="L23" s="110"/>
      <c r="M23" s="110"/>
      <c r="N23" s="110"/>
      <c r="O23" s="104"/>
      <c r="P23" s="103" t="str">
        <f>IF(O23&gt;0,O23*Stammdaten!$D$46,"")</f>
        <v/>
      </c>
      <c r="Q23" s="105"/>
      <c r="R23" s="106"/>
      <c r="S23" s="107">
        <f t="shared" si="1"/>
        <v>0</v>
      </c>
      <c r="T23" s="107">
        <f t="shared" si="2"/>
        <v>0</v>
      </c>
      <c r="U23" s="107">
        <f t="shared" si="3"/>
        <v>0</v>
      </c>
      <c r="V23" s="107">
        <f t="shared" si="4"/>
        <v>0</v>
      </c>
      <c r="W23" s="107">
        <f t="shared" si="9"/>
        <v>0</v>
      </c>
      <c r="X23" s="108" t="str">
        <f>IF(J23&lt;&gt;"",IF(Stammdaten!$D$6="ehrenamtlicher Mitarbeiter",0,W23*Stammdaten!$F$36),"")</f>
        <v/>
      </c>
      <c r="Y23" s="108" t="str">
        <f>IF(J23&lt;&gt;"",IF(Stammdaten!$D$6="ehrenamtlicher Mitarbeiter",IF(J23=24,Stammdaten!$F$30,IF(J23&gt;Stammdaten!$E$28-0.01,Stammdaten!$F$29,IF(J23&gt;Stammdaten!$E$27-0.01,Stammdaten!$F$28,IF(J23&gt;Stammdaten!$E$26-0.01,Stammdaten!$F$27,IF(J23&gt;0,Stammdaten!$F$26,FALSE))))),IF(J23=24,Stammdaten!$F$35,IF(J23&gt;Stammdaten!$E$33-0.01,Stammdaten!$F$34,IF(J23&gt;Stammdaten!$E$32-0.01,Stammdaten!$F$33,IF(J23&gt;0,Stammdaten!$F$32,FALSE))))),"")</f>
        <v/>
      </c>
      <c r="Z23" s="108" t="str">
        <f>IF(J23&lt;&gt;"",IF(Stammdaten!$D$6="ehrenamtlicher Mitarbeiter",Y23,MAX(X23,Y23)),"")</f>
        <v/>
      </c>
      <c r="AA23" s="108">
        <f>IF(J23&gt;0,IF(L23="x", IF(Stammdaten!$D$6="ehrenamtlicher Mitarbeiter",Y23*Stammdaten!$F$42,Stammdaten!$E$38),0),0)</f>
        <v>0</v>
      </c>
      <c r="AB23" s="108">
        <f>IF(J23&gt;0,IF(M23="x", IF(Stammdaten!$D$6="ehrenamtlicher Mitarbeiter",Y23*Stammdaten!$F$43,Stammdaten!$E$39),0),0)</f>
        <v>0</v>
      </c>
      <c r="AC23" s="108">
        <f>IF(J23&gt;0,IF(N23="x", IF(Stammdaten!$D$6="ehrenamtlicher Mitarbeiter",Y23*Stammdaten!$F$44,Stammdaten!$E$40),0),0)</f>
        <v>0</v>
      </c>
      <c r="AD23" s="108" t="str">
        <f t="shared" si="10"/>
        <v/>
      </c>
      <c r="AE23" s="108">
        <f t="shared" si="5"/>
        <v>0</v>
      </c>
      <c r="AF23" s="108">
        <f t="shared" si="6"/>
        <v>0</v>
      </c>
      <c r="AG23" s="113" t="str">
        <f t="shared" si="11"/>
        <v/>
      </c>
    </row>
    <row r="24" spans="1:33" s="17" customFormat="1" ht="12" customHeight="1" x14ac:dyDescent="0.25">
      <c r="A24" s="98">
        <f t="shared" si="7"/>
        <v>0</v>
      </c>
      <c r="B24" s="99"/>
      <c r="C24" s="136"/>
      <c r="D24" s="146"/>
      <c r="E24" s="125"/>
      <c r="F24" s="132"/>
      <c r="G24" s="133"/>
      <c r="H24" s="101"/>
      <c r="I24" s="121"/>
      <c r="J24" s="102" t="str">
        <f t="shared" si="8"/>
        <v/>
      </c>
      <c r="K24" s="103" t="str">
        <f t="shared" si="0"/>
        <v/>
      </c>
      <c r="L24" s="110"/>
      <c r="M24" s="110"/>
      <c r="N24" s="110"/>
      <c r="O24" s="104"/>
      <c r="P24" s="103" t="str">
        <f>IF(O24&gt;0,O24*Stammdaten!$D$46,"")</f>
        <v/>
      </c>
      <c r="Q24" s="105"/>
      <c r="R24" s="106"/>
      <c r="S24" s="107">
        <f t="shared" si="1"/>
        <v>0</v>
      </c>
      <c r="T24" s="107">
        <f t="shared" si="2"/>
        <v>0</v>
      </c>
      <c r="U24" s="107">
        <f t="shared" si="3"/>
        <v>0</v>
      </c>
      <c r="V24" s="107">
        <f t="shared" si="4"/>
        <v>0</v>
      </c>
      <c r="W24" s="107">
        <f t="shared" si="9"/>
        <v>0</v>
      </c>
      <c r="X24" s="108" t="str">
        <f>IF(J24&lt;&gt;"",IF(Stammdaten!$D$6="ehrenamtlicher Mitarbeiter",0,W24*Stammdaten!$F$36),"")</f>
        <v/>
      </c>
      <c r="Y24" s="108" t="str">
        <f>IF(J24&lt;&gt;"",IF(Stammdaten!$D$6="ehrenamtlicher Mitarbeiter",IF(J24=24,Stammdaten!$F$30,IF(J24&gt;Stammdaten!$E$28-0.01,Stammdaten!$F$29,IF(J24&gt;Stammdaten!$E$27-0.01,Stammdaten!$F$28,IF(J24&gt;Stammdaten!$E$26-0.01,Stammdaten!$F$27,IF(J24&gt;0,Stammdaten!$F$26,FALSE))))),IF(J24=24,Stammdaten!$F$35,IF(J24&gt;Stammdaten!$E$33-0.01,Stammdaten!$F$34,IF(J24&gt;Stammdaten!$E$32-0.01,Stammdaten!$F$33,IF(J24&gt;0,Stammdaten!$F$32,FALSE))))),"")</f>
        <v/>
      </c>
      <c r="Z24" s="108" t="str">
        <f>IF(J24&lt;&gt;"",IF(Stammdaten!$D$6="ehrenamtlicher Mitarbeiter",Y24,MAX(X24,Y24)),"")</f>
        <v/>
      </c>
      <c r="AA24" s="108">
        <f>IF(J24&gt;0,IF(L24="x", IF(Stammdaten!$D$6="ehrenamtlicher Mitarbeiter",Y24*Stammdaten!$F$42,Stammdaten!$E$38),0),0)</f>
        <v>0</v>
      </c>
      <c r="AB24" s="108">
        <f>IF(J24&gt;0,IF(M24="x", IF(Stammdaten!$D$6="ehrenamtlicher Mitarbeiter",Y24*Stammdaten!$F$43,Stammdaten!$E$39),0),0)</f>
        <v>0</v>
      </c>
      <c r="AC24" s="108">
        <f>IF(J24&gt;0,IF(N24="x", IF(Stammdaten!$D$6="ehrenamtlicher Mitarbeiter",Y24*Stammdaten!$F$44,Stammdaten!$E$40),0),0)</f>
        <v>0</v>
      </c>
      <c r="AD24" s="108" t="str">
        <f t="shared" si="10"/>
        <v/>
      </c>
      <c r="AE24" s="108">
        <f t="shared" si="5"/>
        <v>0</v>
      </c>
      <c r="AF24" s="108">
        <f t="shared" si="6"/>
        <v>0</v>
      </c>
      <c r="AG24" s="113" t="str">
        <f t="shared" si="11"/>
        <v/>
      </c>
    </row>
    <row r="25" spans="1:33" s="17" customFormat="1" ht="12" customHeight="1" x14ac:dyDescent="0.25">
      <c r="A25" s="98">
        <f t="shared" si="7"/>
        <v>0</v>
      </c>
      <c r="B25" s="99"/>
      <c r="C25" s="136"/>
      <c r="D25" s="146"/>
      <c r="E25" s="125"/>
      <c r="F25" s="132"/>
      <c r="G25" s="133"/>
      <c r="H25" s="101"/>
      <c r="I25" s="121"/>
      <c r="J25" s="102" t="str">
        <f t="shared" si="8"/>
        <v/>
      </c>
      <c r="K25" s="103" t="str">
        <f t="shared" si="0"/>
        <v/>
      </c>
      <c r="L25" s="110"/>
      <c r="M25" s="110"/>
      <c r="N25" s="110"/>
      <c r="O25" s="104"/>
      <c r="P25" s="103" t="str">
        <f>IF(O25&gt;0,O25*Stammdaten!$D$46,"")</f>
        <v/>
      </c>
      <c r="Q25" s="105"/>
      <c r="R25" s="106"/>
      <c r="S25" s="107">
        <f t="shared" si="1"/>
        <v>0</v>
      </c>
      <c r="T25" s="107">
        <f t="shared" si="2"/>
        <v>0</v>
      </c>
      <c r="U25" s="107">
        <f t="shared" si="3"/>
        <v>0</v>
      </c>
      <c r="V25" s="107">
        <f t="shared" si="4"/>
        <v>0</v>
      </c>
      <c r="W25" s="107">
        <f t="shared" si="9"/>
        <v>0</v>
      </c>
      <c r="X25" s="108" t="str">
        <f>IF(J25&lt;&gt;"",IF(Stammdaten!$D$6="ehrenamtlicher Mitarbeiter",0,W25*Stammdaten!$F$36),"")</f>
        <v/>
      </c>
      <c r="Y25" s="108" t="str">
        <f>IF(J25&lt;&gt;"",IF(Stammdaten!$D$6="ehrenamtlicher Mitarbeiter",IF(J25=24,Stammdaten!$F$30,IF(J25&gt;Stammdaten!$E$28-0.01,Stammdaten!$F$29,IF(J25&gt;Stammdaten!$E$27-0.01,Stammdaten!$F$28,IF(J25&gt;Stammdaten!$E$26-0.01,Stammdaten!$F$27,IF(J25&gt;0,Stammdaten!$F$26,FALSE))))),IF(J25=24,Stammdaten!$F$35,IF(J25&gt;Stammdaten!$E$33-0.01,Stammdaten!$F$34,IF(J25&gt;Stammdaten!$E$32-0.01,Stammdaten!$F$33,IF(J25&gt;0,Stammdaten!$F$32,FALSE))))),"")</f>
        <v/>
      </c>
      <c r="Z25" s="108" t="str">
        <f>IF(J25&lt;&gt;"",IF(Stammdaten!$D$6="ehrenamtlicher Mitarbeiter",Y25,MAX(X25,Y25)),"")</f>
        <v/>
      </c>
      <c r="AA25" s="108">
        <f>IF(J25&gt;0,IF(L25="x", IF(Stammdaten!$D$6="ehrenamtlicher Mitarbeiter",Y25*Stammdaten!$F$42,Stammdaten!$E$38),0),0)</f>
        <v>0</v>
      </c>
      <c r="AB25" s="108">
        <f>IF(J25&gt;0,IF(M25="x", IF(Stammdaten!$D$6="ehrenamtlicher Mitarbeiter",Y25*Stammdaten!$F$43,Stammdaten!$E$39),0),0)</f>
        <v>0</v>
      </c>
      <c r="AC25" s="108">
        <f>IF(J25&gt;0,IF(N25="x", IF(Stammdaten!$D$6="ehrenamtlicher Mitarbeiter",Y25*Stammdaten!$F$44,Stammdaten!$E$40),0),0)</f>
        <v>0</v>
      </c>
      <c r="AD25" s="108" t="str">
        <f t="shared" si="10"/>
        <v/>
      </c>
      <c r="AE25" s="108">
        <f t="shared" si="5"/>
        <v>0</v>
      </c>
      <c r="AF25" s="108">
        <f t="shared" si="6"/>
        <v>0</v>
      </c>
      <c r="AG25" s="113" t="str">
        <f t="shared" si="11"/>
        <v/>
      </c>
    </row>
    <row r="26" spans="1:33" s="17" customFormat="1" ht="12" customHeight="1" x14ac:dyDescent="0.25">
      <c r="A26" s="98">
        <f t="shared" si="7"/>
        <v>0</v>
      </c>
      <c r="B26" s="99"/>
      <c r="C26" s="136"/>
      <c r="D26" s="146"/>
      <c r="E26" s="125"/>
      <c r="F26" s="132"/>
      <c r="G26" s="133"/>
      <c r="H26" s="101"/>
      <c r="I26" s="121"/>
      <c r="J26" s="102" t="str">
        <f t="shared" si="8"/>
        <v/>
      </c>
      <c r="K26" s="103" t="str">
        <f t="shared" si="0"/>
        <v/>
      </c>
      <c r="L26" s="110"/>
      <c r="M26" s="110"/>
      <c r="N26" s="110"/>
      <c r="O26" s="104"/>
      <c r="P26" s="103" t="str">
        <f>IF(O26&gt;0,O26*Stammdaten!$D$46,"")</f>
        <v/>
      </c>
      <c r="Q26" s="105"/>
      <c r="R26" s="106"/>
      <c r="S26" s="107">
        <f t="shared" si="1"/>
        <v>0</v>
      </c>
      <c r="T26" s="107">
        <f t="shared" si="2"/>
        <v>0</v>
      </c>
      <c r="U26" s="107">
        <f t="shared" si="3"/>
        <v>0</v>
      </c>
      <c r="V26" s="107">
        <f t="shared" si="4"/>
        <v>0</v>
      </c>
      <c r="W26" s="107">
        <f t="shared" si="9"/>
        <v>0</v>
      </c>
      <c r="X26" s="108" t="str">
        <f>IF(J26&lt;&gt;"",IF(Stammdaten!$D$6="ehrenamtlicher Mitarbeiter",0,W26*Stammdaten!$F$36),"")</f>
        <v/>
      </c>
      <c r="Y26" s="108" t="str">
        <f>IF(J26&lt;&gt;"",IF(Stammdaten!$D$6="ehrenamtlicher Mitarbeiter",IF(J26=24,Stammdaten!$F$30,IF(J26&gt;Stammdaten!$E$28-0.01,Stammdaten!$F$29,IF(J26&gt;Stammdaten!$E$27-0.01,Stammdaten!$F$28,IF(J26&gt;Stammdaten!$E$26-0.01,Stammdaten!$F$27,IF(J26&gt;0,Stammdaten!$F$26,FALSE))))),IF(J26=24,Stammdaten!$F$35,IF(J26&gt;Stammdaten!$E$33-0.01,Stammdaten!$F$34,IF(J26&gt;Stammdaten!$E$32-0.01,Stammdaten!$F$33,IF(J26&gt;0,Stammdaten!$F$32,FALSE))))),"")</f>
        <v/>
      </c>
      <c r="Z26" s="108" t="str">
        <f>IF(J26&lt;&gt;"",IF(Stammdaten!$D$6="ehrenamtlicher Mitarbeiter",Y26,MAX(X26,Y26)),"")</f>
        <v/>
      </c>
      <c r="AA26" s="108">
        <f>IF(J26&gt;0,IF(L26="x", IF(Stammdaten!$D$6="ehrenamtlicher Mitarbeiter",Y26*Stammdaten!$F$42,Stammdaten!$E$38),0),0)</f>
        <v>0</v>
      </c>
      <c r="AB26" s="108">
        <f>IF(J26&gt;0,IF(M26="x", IF(Stammdaten!$D$6="ehrenamtlicher Mitarbeiter",Y26*Stammdaten!$F$43,Stammdaten!$E$39),0),0)</f>
        <v>0</v>
      </c>
      <c r="AC26" s="108">
        <f>IF(J26&gt;0,IF(N26="x", IF(Stammdaten!$D$6="ehrenamtlicher Mitarbeiter",Y26*Stammdaten!$F$44,Stammdaten!$E$40),0),0)</f>
        <v>0</v>
      </c>
      <c r="AD26" s="108" t="str">
        <f t="shared" si="10"/>
        <v/>
      </c>
      <c r="AE26" s="108">
        <f t="shared" si="5"/>
        <v>0</v>
      </c>
      <c r="AF26" s="108">
        <f t="shared" si="6"/>
        <v>0</v>
      </c>
      <c r="AG26" s="113" t="str">
        <f t="shared" si="11"/>
        <v/>
      </c>
    </row>
    <row r="27" spans="1:33" s="17" customFormat="1" ht="12" customHeight="1" x14ac:dyDescent="0.25">
      <c r="A27" s="98">
        <f t="shared" si="7"/>
        <v>0</v>
      </c>
      <c r="B27" s="99"/>
      <c r="C27" s="136"/>
      <c r="D27" s="146"/>
      <c r="E27" s="125"/>
      <c r="F27" s="132"/>
      <c r="G27" s="133"/>
      <c r="H27" s="101"/>
      <c r="I27" s="121"/>
      <c r="J27" s="102" t="str">
        <f t="shared" si="8"/>
        <v/>
      </c>
      <c r="K27" s="103" t="str">
        <f t="shared" si="0"/>
        <v/>
      </c>
      <c r="L27" s="110"/>
      <c r="M27" s="110"/>
      <c r="N27" s="110"/>
      <c r="O27" s="104"/>
      <c r="P27" s="103" t="str">
        <f>IF(O27&gt;0,O27*Stammdaten!$D$46,"")</f>
        <v/>
      </c>
      <c r="Q27" s="105"/>
      <c r="R27" s="106"/>
      <c r="S27" s="107">
        <f t="shared" si="1"/>
        <v>0</v>
      </c>
      <c r="T27" s="107">
        <f t="shared" si="2"/>
        <v>0</v>
      </c>
      <c r="U27" s="107">
        <f t="shared" si="3"/>
        <v>0</v>
      </c>
      <c r="V27" s="107">
        <f t="shared" si="4"/>
        <v>0</v>
      </c>
      <c r="W27" s="107">
        <f t="shared" si="9"/>
        <v>0</v>
      </c>
      <c r="X27" s="108" t="str">
        <f>IF(J27&lt;&gt;"",IF(Stammdaten!$D$6="ehrenamtlicher Mitarbeiter",0,W27*Stammdaten!$F$36),"")</f>
        <v/>
      </c>
      <c r="Y27" s="108" t="str">
        <f>IF(J27&lt;&gt;"",IF(Stammdaten!$D$6="ehrenamtlicher Mitarbeiter",IF(J27=24,Stammdaten!$F$30,IF(J27&gt;Stammdaten!$E$28-0.01,Stammdaten!$F$29,IF(J27&gt;Stammdaten!$E$27-0.01,Stammdaten!$F$28,IF(J27&gt;Stammdaten!$E$26-0.01,Stammdaten!$F$27,IF(J27&gt;0,Stammdaten!$F$26,FALSE))))),IF(J27=24,Stammdaten!$F$35,IF(J27&gt;Stammdaten!$E$33-0.01,Stammdaten!$F$34,IF(J27&gt;Stammdaten!$E$32-0.01,Stammdaten!$F$33,IF(J27&gt;0,Stammdaten!$F$32,FALSE))))),"")</f>
        <v/>
      </c>
      <c r="Z27" s="108" t="str">
        <f>IF(J27&lt;&gt;"",IF(Stammdaten!$D$6="ehrenamtlicher Mitarbeiter",Y27,MAX(X27,Y27)),"")</f>
        <v/>
      </c>
      <c r="AA27" s="108">
        <f>IF(J27&gt;0,IF(L27="x", IF(Stammdaten!$D$6="ehrenamtlicher Mitarbeiter",Y27*Stammdaten!$F$42,Stammdaten!$E$38),0),0)</f>
        <v>0</v>
      </c>
      <c r="AB27" s="108">
        <f>IF(J27&gt;0,IF(M27="x", IF(Stammdaten!$D$6="ehrenamtlicher Mitarbeiter",Y27*Stammdaten!$F$43,Stammdaten!$E$39),0),0)</f>
        <v>0</v>
      </c>
      <c r="AC27" s="108">
        <f>IF(J27&gt;0,IF(N27="x", IF(Stammdaten!$D$6="ehrenamtlicher Mitarbeiter",Y27*Stammdaten!$F$44,Stammdaten!$E$40),0),0)</f>
        <v>0</v>
      </c>
      <c r="AD27" s="108" t="str">
        <f t="shared" si="10"/>
        <v/>
      </c>
      <c r="AE27" s="108">
        <f t="shared" si="5"/>
        <v>0</v>
      </c>
      <c r="AF27" s="108">
        <f t="shared" si="6"/>
        <v>0</v>
      </c>
      <c r="AG27" s="113" t="str">
        <f t="shared" si="11"/>
        <v/>
      </c>
    </row>
    <row r="28" spans="1:33" s="17" customFormat="1" ht="12" customHeight="1" x14ac:dyDescent="0.25">
      <c r="A28" s="98">
        <f t="shared" si="7"/>
        <v>0</v>
      </c>
      <c r="B28" s="99"/>
      <c r="C28" s="136"/>
      <c r="D28" s="146"/>
      <c r="E28" s="125"/>
      <c r="F28" s="132"/>
      <c r="G28" s="133"/>
      <c r="H28" s="101"/>
      <c r="I28" s="121"/>
      <c r="J28" s="102" t="str">
        <f t="shared" si="8"/>
        <v/>
      </c>
      <c r="K28" s="103" t="str">
        <f t="shared" si="0"/>
        <v/>
      </c>
      <c r="L28" s="110"/>
      <c r="M28" s="110"/>
      <c r="N28" s="110"/>
      <c r="O28" s="104"/>
      <c r="P28" s="103" t="str">
        <f>IF(O28&gt;0,O28*Stammdaten!$D$46,"")</f>
        <v/>
      </c>
      <c r="Q28" s="105"/>
      <c r="R28" s="106"/>
      <c r="S28" s="107">
        <f t="shared" si="1"/>
        <v>0</v>
      </c>
      <c r="T28" s="107">
        <f t="shared" si="2"/>
        <v>0</v>
      </c>
      <c r="U28" s="107">
        <f t="shared" si="3"/>
        <v>0</v>
      </c>
      <c r="V28" s="107">
        <f t="shared" si="4"/>
        <v>0</v>
      </c>
      <c r="W28" s="107">
        <f t="shared" si="9"/>
        <v>0</v>
      </c>
      <c r="X28" s="108" t="str">
        <f>IF(J28&lt;&gt;"",IF(Stammdaten!$D$6="ehrenamtlicher Mitarbeiter",0,W28*Stammdaten!$F$36),"")</f>
        <v/>
      </c>
      <c r="Y28" s="108" t="str">
        <f>IF(J28&lt;&gt;"",IF(Stammdaten!$D$6="ehrenamtlicher Mitarbeiter",IF(J28=24,Stammdaten!$F$30,IF(J28&gt;Stammdaten!$E$28-0.01,Stammdaten!$F$29,IF(J28&gt;Stammdaten!$E$27-0.01,Stammdaten!$F$28,IF(J28&gt;Stammdaten!$E$26-0.01,Stammdaten!$F$27,IF(J28&gt;0,Stammdaten!$F$26,FALSE))))),IF(J28=24,Stammdaten!$F$35,IF(J28&gt;Stammdaten!$E$33-0.01,Stammdaten!$F$34,IF(J28&gt;Stammdaten!$E$32-0.01,Stammdaten!$F$33,IF(J28&gt;0,Stammdaten!$F$32,FALSE))))),"")</f>
        <v/>
      </c>
      <c r="Z28" s="108" t="str">
        <f>IF(J28&lt;&gt;"",IF(Stammdaten!$D$6="ehrenamtlicher Mitarbeiter",Y28,MAX(X28,Y28)),"")</f>
        <v/>
      </c>
      <c r="AA28" s="108">
        <f>IF(J28&gt;0,IF(L28="x", IF(Stammdaten!$D$6="ehrenamtlicher Mitarbeiter",Y28*Stammdaten!$F$42,Stammdaten!$E$38),0),0)</f>
        <v>0</v>
      </c>
      <c r="AB28" s="108">
        <f>IF(J28&gt;0,IF(M28="x", IF(Stammdaten!$D$6="ehrenamtlicher Mitarbeiter",Y28*Stammdaten!$F$43,Stammdaten!$E$39),0),0)</f>
        <v>0</v>
      </c>
      <c r="AC28" s="108">
        <f>IF(J28&gt;0,IF(N28="x", IF(Stammdaten!$D$6="ehrenamtlicher Mitarbeiter",Y28*Stammdaten!$F$44,Stammdaten!$E$40),0),0)</f>
        <v>0</v>
      </c>
      <c r="AD28" s="108" t="str">
        <f t="shared" si="10"/>
        <v/>
      </c>
      <c r="AE28" s="108">
        <f t="shared" si="5"/>
        <v>0</v>
      </c>
      <c r="AF28" s="108">
        <f t="shared" si="6"/>
        <v>0</v>
      </c>
      <c r="AG28" s="113" t="str">
        <f t="shared" si="11"/>
        <v/>
      </c>
    </row>
    <row r="29" spans="1:33" s="17" customFormat="1" ht="11.25" customHeight="1" x14ac:dyDescent="0.25">
      <c r="A29" s="98">
        <f t="shared" si="7"/>
        <v>0</v>
      </c>
      <c r="B29" s="99"/>
      <c r="C29" s="136"/>
      <c r="D29" s="146"/>
      <c r="E29" s="124"/>
      <c r="F29" s="134"/>
      <c r="G29" s="134"/>
      <c r="H29" s="101"/>
      <c r="I29" s="101"/>
      <c r="J29" s="102" t="str">
        <f t="shared" si="8"/>
        <v/>
      </c>
      <c r="K29" s="103" t="str">
        <f t="shared" si="0"/>
        <v/>
      </c>
      <c r="L29" s="110"/>
      <c r="M29" s="110"/>
      <c r="N29" s="110"/>
      <c r="O29" s="104"/>
      <c r="P29" s="103" t="str">
        <f>IF(O29&gt;0,O29*Stammdaten!$D$46,"")</f>
        <v/>
      </c>
      <c r="Q29" s="105"/>
      <c r="R29" s="106"/>
      <c r="S29" s="107">
        <f t="shared" si="1"/>
        <v>0</v>
      </c>
      <c r="T29" s="107">
        <f t="shared" si="2"/>
        <v>0</v>
      </c>
      <c r="U29" s="107">
        <f t="shared" si="3"/>
        <v>0</v>
      </c>
      <c r="V29" s="107">
        <f t="shared" si="4"/>
        <v>0</v>
      </c>
      <c r="W29" s="107">
        <f t="shared" si="9"/>
        <v>0</v>
      </c>
      <c r="X29" s="108" t="str">
        <f>IF(J29&lt;&gt;"",IF(Stammdaten!$D$6="ehrenamtlicher Mitarbeiter",0,W29*Stammdaten!$F$36),"")</f>
        <v/>
      </c>
      <c r="Y29" s="108" t="str">
        <f>IF(J29&lt;&gt;"",IF(Stammdaten!$D$6="ehrenamtlicher Mitarbeiter",IF(J29=24,Stammdaten!$F$30,IF(J29&gt;Stammdaten!$E$28-0.01,Stammdaten!$F$29,IF(J29&gt;Stammdaten!$E$27-0.01,Stammdaten!$F$28,IF(J29&gt;Stammdaten!$E$26-0.01,Stammdaten!$F$27,IF(J29&gt;0,Stammdaten!$F$26,FALSE))))),IF(J29=24,Stammdaten!$F$35,IF(J29&gt;Stammdaten!$E$33-0.01,Stammdaten!$F$34,IF(J29&gt;Stammdaten!$E$32-0.01,Stammdaten!$F$33,IF(J29&gt;0,Stammdaten!$F$32,FALSE))))),"")</f>
        <v/>
      </c>
      <c r="Z29" s="108" t="str">
        <f>IF(J29&lt;&gt;"",IF(Stammdaten!$D$6="ehrenamtlicher Mitarbeiter",Y29,MAX(X29,Y29)),"")</f>
        <v/>
      </c>
      <c r="AA29" s="108">
        <f>IF(J29&gt;0,IF(L29="x", IF(Stammdaten!$D$6="ehrenamtlicher Mitarbeiter",Y29*Stammdaten!$F$42,Stammdaten!$E$38),0),0)</f>
        <v>0</v>
      </c>
      <c r="AB29" s="108">
        <f>IF(J29&gt;0,IF(M29="x", IF(Stammdaten!$D$6="ehrenamtlicher Mitarbeiter",Y29*Stammdaten!$F$43,Stammdaten!$E$39),0),0)</f>
        <v>0</v>
      </c>
      <c r="AC29" s="108">
        <f>IF(J29&gt;0,IF(N29="x", IF(Stammdaten!$D$6="ehrenamtlicher Mitarbeiter",Y29*Stammdaten!$F$44,Stammdaten!$E$40),0),0)</f>
        <v>0</v>
      </c>
      <c r="AD29" s="108" t="str">
        <f t="shared" si="10"/>
        <v/>
      </c>
      <c r="AE29" s="108">
        <f t="shared" si="5"/>
        <v>0</v>
      </c>
      <c r="AF29" s="108">
        <f t="shared" si="6"/>
        <v>0</v>
      </c>
      <c r="AG29" s="113" t="str">
        <f t="shared" si="11"/>
        <v/>
      </c>
    </row>
    <row r="30" spans="1:33" s="17" customFormat="1" ht="11.25" customHeight="1" x14ac:dyDescent="0.25">
      <c r="A30" s="98">
        <f t="shared" si="7"/>
        <v>0</v>
      </c>
      <c r="B30" s="99"/>
      <c r="C30" s="136"/>
      <c r="D30" s="146"/>
      <c r="E30" s="124"/>
      <c r="F30" s="134"/>
      <c r="G30" s="134"/>
      <c r="H30" s="101"/>
      <c r="I30" s="101"/>
      <c r="J30" s="102" t="str">
        <f t="shared" si="8"/>
        <v/>
      </c>
      <c r="K30" s="103" t="str">
        <f t="shared" si="0"/>
        <v/>
      </c>
      <c r="L30" s="110"/>
      <c r="M30" s="110"/>
      <c r="N30" s="110"/>
      <c r="O30" s="104"/>
      <c r="P30" s="103" t="str">
        <f>IF(O30&gt;0,O30*Stammdaten!$D$46,"")</f>
        <v/>
      </c>
      <c r="Q30" s="105"/>
      <c r="R30" s="106"/>
      <c r="S30" s="107">
        <f t="shared" si="1"/>
        <v>0</v>
      </c>
      <c r="T30" s="107">
        <f t="shared" si="2"/>
        <v>0</v>
      </c>
      <c r="U30" s="107">
        <f t="shared" si="3"/>
        <v>0</v>
      </c>
      <c r="V30" s="107">
        <f t="shared" si="4"/>
        <v>0</v>
      </c>
      <c r="W30" s="107">
        <f t="shared" si="9"/>
        <v>0</v>
      </c>
      <c r="X30" s="108" t="str">
        <f>IF(J30&lt;&gt;"",IF(Stammdaten!$D$6="ehrenamtlicher Mitarbeiter",0,W30*Stammdaten!$F$36),"")</f>
        <v/>
      </c>
      <c r="Y30" s="108" t="str">
        <f>IF(J30&lt;&gt;"",IF(Stammdaten!$D$6="ehrenamtlicher Mitarbeiter",IF(J30=24,Stammdaten!$F$30,IF(J30&gt;Stammdaten!$E$28-0.01,Stammdaten!$F$29,IF(J30&gt;Stammdaten!$E$27-0.01,Stammdaten!$F$28,IF(J30&gt;Stammdaten!$E$26-0.01,Stammdaten!$F$27,IF(J30&gt;0,Stammdaten!$F$26,FALSE))))),IF(J30=24,Stammdaten!$F$35,IF(J30&gt;Stammdaten!$E$33-0.01,Stammdaten!$F$34,IF(J30&gt;Stammdaten!$E$32-0.01,Stammdaten!$F$33,IF(J30&gt;0,Stammdaten!$F$32,FALSE))))),"")</f>
        <v/>
      </c>
      <c r="Z30" s="108" t="str">
        <f>IF(J30&lt;&gt;"",IF(Stammdaten!$D$6="ehrenamtlicher Mitarbeiter",Y30,MAX(X30,Y30)),"")</f>
        <v/>
      </c>
      <c r="AA30" s="108">
        <f>IF(J30&gt;0,IF(L30="x", IF(Stammdaten!$D$6="ehrenamtlicher Mitarbeiter",Y30*Stammdaten!$F$42,Stammdaten!$E$38),0),0)</f>
        <v>0</v>
      </c>
      <c r="AB30" s="108">
        <f>IF(J30&gt;0,IF(M30="x", IF(Stammdaten!$D$6="ehrenamtlicher Mitarbeiter",Y30*Stammdaten!$F$43,Stammdaten!$E$39),0),0)</f>
        <v>0</v>
      </c>
      <c r="AC30" s="108">
        <f>IF(J30&gt;0,IF(N30="x", IF(Stammdaten!$D$6="ehrenamtlicher Mitarbeiter",Y30*Stammdaten!$F$44,Stammdaten!$E$40),0),0)</f>
        <v>0</v>
      </c>
      <c r="AD30" s="108" t="str">
        <f t="shared" si="10"/>
        <v/>
      </c>
      <c r="AE30" s="108">
        <f t="shared" si="5"/>
        <v>0</v>
      </c>
      <c r="AF30" s="108">
        <f t="shared" si="6"/>
        <v>0</v>
      </c>
      <c r="AG30" s="113" t="str">
        <f t="shared" si="11"/>
        <v/>
      </c>
    </row>
    <row r="31" spans="1:33" s="17" customFormat="1" ht="11.25" hidden="1" customHeight="1" x14ac:dyDescent="0.2">
      <c r="A31" s="98">
        <f t="shared" si="7"/>
        <v>0</v>
      </c>
      <c r="B31" s="99"/>
      <c r="C31" s="100"/>
      <c r="D31" s="114"/>
      <c r="E31" s="123"/>
      <c r="F31" s="136"/>
      <c r="G31" s="137"/>
      <c r="H31" s="101"/>
      <c r="I31" s="101"/>
      <c r="J31" s="102" t="str">
        <f t="shared" si="8"/>
        <v/>
      </c>
      <c r="K31" s="103" t="str">
        <f t="shared" si="0"/>
        <v/>
      </c>
      <c r="L31" s="110"/>
      <c r="M31" s="110"/>
      <c r="N31" s="110"/>
      <c r="O31" s="104"/>
      <c r="P31" s="103" t="str">
        <f>IF(O31&gt;0,O31*Stammdaten!$D$46,"")</f>
        <v/>
      </c>
      <c r="Q31" s="105"/>
      <c r="R31" s="106"/>
      <c r="S31" s="107">
        <f t="shared" si="1"/>
        <v>0</v>
      </c>
      <c r="T31" s="107">
        <f t="shared" si="2"/>
        <v>0</v>
      </c>
      <c r="U31" s="107">
        <f t="shared" si="3"/>
        <v>0</v>
      </c>
      <c r="V31" s="107">
        <f t="shared" si="4"/>
        <v>0</v>
      </c>
      <c r="W31" s="107">
        <f t="shared" si="9"/>
        <v>0</v>
      </c>
      <c r="X31" s="108" t="str">
        <f>IF(J31&lt;&gt;"",IF(Stammdaten!$D$6="ehrenamtlicher Mitarbeiter",0,W31*Stammdaten!$F$36),"")</f>
        <v/>
      </c>
      <c r="Y31" s="108" t="str">
        <f>IF(J31&lt;&gt;"",IF(Stammdaten!$D$6="ehrenamtlicher Mitarbeiter",IF(J31=24,Stammdaten!$F$30,IF(J31&gt;Stammdaten!$E$28-0.01,Stammdaten!$F$29,IF(J31&gt;Stammdaten!$E$27-0.01,Stammdaten!$F$28,IF(J31&gt;Stammdaten!$E$26-0.01,Stammdaten!$F$27,IF(J31&gt;0,Stammdaten!$F$26,FALSE))))),IF(J31=24,Stammdaten!$F$35,IF(J31&gt;Stammdaten!$E$33-0.01,Stammdaten!$F$34,IF(J31&gt;Stammdaten!$E$32-0.01,Stammdaten!$F$33,IF(J31&gt;0,Stammdaten!$F$32,FALSE))))),"")</f>
        <v/>
      </c>
      <c r="Z31" s="108" t="str">
        <f>IF(J31&lt;&gt;"",IF(Stammdaten!$D$6="ehrenamtlicher Mitarbeiter",Y31,MAX(X31,Y31)),"")</f>
        <v/>
      </c>
      <c r="AA31" s="108">
        <f>IF(J31&gt;0,IF(L31="x", IF(Stammdaten!$D$6="ehrenamtlicher Mitarbeiter",Y31*Stammdaten!$F$42,Stammdaten!$E$38),0),0)</f>
        <v>0</v>
      </c>
      <c r="AB31" s="108">
        <f>IF(J31&gt;0,IF(M31="x", IF(Stammdaten!$D$6="ehrenamtlicher Mitarbeiter",Y31*Stammdaten!$F$43,Stammdaten!$E$39),0),0)</f>
        <v>0</v>
      </c>
      <c r="AC31" s="108">
        <f>IF(J31&gt;0,IF(N31="x", IF(Stammdaten!$D$6="ehrenamtlicher Mitarbeiter",Y31*Stammdaten!$F$44,Stammdaten!$E$40),0),0)</f>
        <v>0</v>
      </c>
      <c r="AD31" s="108" t="str">
        <f t="shared" si="10"/>
        <v/>
      </c>
      <c r="AE31" s="108">
        <f t="shared" si="5"/>
        <v>0</v>
      </c>
      <c r="AF31" s="108">
        <f t="shared" si="6"/>
        <v>0</v>
      </c>
      <c r="AG31" s="113" t="str">
        <f t="shared" si="11"/>
        <v/>
      </c>
    </row>
    <row r="32" spans="1:33" s="17" customFormat="1" ht="6.75" hidden="1" customHeight="1" x14ac:dyDescent="0.2">
      <c r="A32" s="98">
        <f t="shared" si="7"/>
        <v>0</v>
      </c>
      <c r="B32" s="99"/>
      <c r="C32" s="100"/>
      <c r="D32" s="114"/>
      <c r="E32" s="123"/>
      <c r="F32" s="136"/>
      <c r="G32" s="137"/>
      <c r="H32" s="101"/>
      <c r="I32" s="101"/>
      <c r="J32" s="102" t="str">
        <f t="shared" si="8"/>
        <v/>
      </c>
      <c r="K32" s="103" t="str">
        <f t="shared" si="0"/>
        <v/>
      </c>
      <c r="L32" s="110"/>
      <c r="M32" s="110"/>
      <c r="N32" s="110"/>
      <c r="O32" s="104"/>
      <c r="P32" s="103" t="str">
        <f>IF(O32&gt;0,O32*Stammdaten!$D$46,"")</f>
        <v/>
      </c>
      <c r="Q32" s="105"/>
      <c r="R32" s="106"/>
      <c r="S32" s="107">
        <f t="shared" si="1"/>
        <v>0</v>
      </c>
      <c r="T32" s="107">
        <f t="shared" si="2"/>
        <v>0</v>
      </c>
      <c r="U32" s="107">
        <f t="shared" si="3"/>
        <v>0</v>
      </c>
      <c r="V32" s="107">
        <f t="shared" si="4"/>
        <v>0</v>
      </c>
      <c r="W32" s="107">
        <f t="shared" si="9"/>
        <v>0</v>
      </c>
      <c r="X32" s="108" t="str">
        <f>IF(J32&lt;&gt;"",IF(Stammdaten!$D$6="ehrenamtlicher Mitarbeiter",0,W32*Stammdaten!$F$36),"")</f>
        <v/>
      </c>
      <c r="Y32" s="108" t="str">
        <f>IF(J32&lt;&gt;"",IF(Stammdaten!$D$6="ehrenamtlicher Mitarbeiter",IF(J32=24,Stammdaten!$F$30,IF(J32&gt;Stammdaten!$E$28-0.01,Stammdaten!$F$29,IF(J32&gt;Stammdaten!$E$27-0.01,Stammdaten!$F$28,IF(J32&gt;Stammdaten!$E$26-0.01,Stammdaten!$F$27,IF(J32&gt;0,Stammdaten!$F$26,FALSE))))),IF(J32=24,Stammdaten!$F$35,IF(J32&gt;Stammdaten!$E$33-0.01,Stammdaten!$F$34,IF(J32&gt;Stammdaten!$E$32-0.01,Stammdaten!$F$33,IF(J32&gt;0,Stammdaten!$F$32,FALSE))))),"")</f>
        <v/>
      </c>
      <c r="Z32" s="108" t="str">
        <f>IF(J32&lt;&gt;"",IF(Stammdaten!$D$6="ehrenamtlicher Mitarbeiter",Y32,MAX(X32,Y32)),"")</f>
        <v/>
      </c>
      <c r="AA32" s="108">
        <f>IF(J32&gt;0,IF(L32="x", IF(Stammdaten!$D$6="ehrenamtlicher Mitarbeiter",Y32*Stammdaten!$F$42,Stammdaten!$E$38),0),0)</f>
        <v>0</v>
      </c>
      <c r="AB32" s="108">
        <f>IF(J32&gt;0,IF(M32="x", IF(Stammdaten!$D$6="ehrenamtlicher Mitarbeiter",Y32*Stammdaten!$F$43,Stammdaten!$E$39),0),0)</f>
        <v>0</v>
      </c>
      <c r="AC32" s="108">
        <f>IF(J32&gt;0,IF(N32="x", IF(Stammdaten!$D$6="ehrenamtlicher Mitarbeiter",Y32*Stammdaten!$F$44,Stammdaten!$E$40),0),0)</f>
        <v>0</v>
      </c>
      <c r="AD32" s="108" t="str">
        <f t="shared" si="10"/>
        <v/>
      </c>
      <c r="AE32" s="108">
        <f t="shared" si="5"/>
        <v>0</v>
      </c>
      <c r="AF32" s="108">
        <f t="shared" si="6"/>
        <v>0</v>
      </c>
      <c r="AG32" s="113" t="str">
        <f t="shared" si="11"/>
        <v/>
      </c>
    </row>
    <row r="33" spans="1:33" s="17" customFormat="1" ht="11.25" customHeight="1" x14ac:dyDescent="0.25">
      <c r="A33" s="98">
        <f>IF(B33="",A32,A32+1)</f>
        <v>0</v>
      </c>
      <c r="B33" s="99"/>
      <c r="C33" s="152"/>
      <c r="D33" s="146"/>
      <c r="E33" s="124"/>
      <c r="F33" s="135"/>
      <c r="G33" s="134"/>
      <c r="H33" s="101"/>
      <c r="I33" s="101"/>
      <c r="J33" s="102" t="str">
        <f t="shared" si="8"/>
        <v/>
      </c>
      <c r="K33" s="103" t="str">
        <f t="shared" si="0"/>
        <v/>
      </c>
      <c r="L33" s="110"/>
      <c r="M33" s="110"/>
      <c r="N33" s="110"/>
      <c r="O33" s="104"/>
      <c r="P33" s="103" t="str">
        <f>IF(O33&gt;0,O33*Stammdaten!$D$46,"")</f>
        <v/>
      </c>
      <c r="Q33" s="105"/>
      <c r="R33" s="106"/>
      <c r="S33" s="107">
        <f t="shared" si="1"/>
        <v>0</v>
      </c>
      <c r="T33" s="107">
        <f t="shared" si="2"/>
        <v>0</v>
      </c>
      <c r="U33" s="107">
        <f t="shared" si="3"/>
        <v>0</v>
      </c>
      <c r="V33" s="107">
        <f t="shared" si="4"/>
        <v>0</v>
      </c>
      <c r="W33" s="107">
        <f t="shared" si="9"/>
        <v>0</v>
      </c>
      <c r="X33" s="108" t="str">
        <f>IF(J33&lt;&gt;"",IF(Stammdaten!$D$6="ehrenamtlicher Mitarbeiter",0,W33*Stammdaten!$F$36),"")</f>
        <v/>
      </c>
      <c r="Y33" s="108" t="str">
        <f>IF(J33&lt;&gt;"",IF(Stammdaten!$D$6="ehrenamtlicher Mitarbeiter",IF(J33=24,Stammdaten!$F$30,IF(J33&gt;Stammdaten!$E$28-0.01,Stammdaten!$F$29,IF(J33&gt;Stammdaten!$E$27-0.01,Stammdaten!$F$28,IF(J33&gt;Stammdaten!$E$26-0.01,Stammdaten!$F$27,IF(J33&gt;0,Stammdaten!$F$26,FALSE))))),IF(J33=24,Stammdaten!$F$35,IF(J33&gt;Stammdaten!$E$33-0.01,Stammdaten!$F$34,IF(J33&gt;Stammdaten!$E$32-0.01,Stammdaten!$F$33,IF(J33&gt;0,Stammdaten!$F$32,FALSE))))),"")</f>
        <v/>
      </c>
      <c r="Z33" s="108" t="str">
        <f>IF(J33&lt;&gt;"",IF(Stammdaten!$D$6="ehrenamtlicher Mitarbeiter",Y33,MAX(X33,Y33)),"")</f>
        <v/>
      </c>
      <c r="AA33" s="108">
        <f>IF(J33&gt;0,IF(L33="x", IF(Stammdaten!$D$6="ehrenamtlicher Mitarbeiter",Y33*Stammdaten!$F$42,Stammdaten!$E$38),0),0)</f>
        <v>0</v>
      </c>
      <c r="AB33" s="108">
        <f>IF(J33&gt;0,IF(M33="x", IF(Stammdaten!$D$6="ehrenamtlicher Mitarbeiter",Y33*Stammdaten!$F$43,Stammdaten!$E$39),0),0)</f>
        <v>0</v>
      </c>
      <c r="AC33" s="108">
        <f>IF(J33&gt;0,IF(N33="x", IF(Stammdaten!$D$6="ehrenamtlicher Mitarbeiter",Y33*Stammdaten!$F$44,Stammdaten!$E$40),0),0)</f>
        <v>0</v>
      </c>
      <c r="AD33" s="108" t="str">
        <f t="shared" si="10"/>
        <v/>
      </c>
      <c r="AE33" s="108">
        <f t="shared" si="5"/>
        <v>0</v>
      </c>
      <c r="AF33" s="108">
        <f t="shared" si="6"/>
        <v>0</v>
      </c>
      <c r="AG33" s="113" t="str">
        <f t="shared" si="11"/>
        <v/>
      </c>
    </row>
    <row r="34" spans="1:33" s="17" customFormat="1" ht="12.75" customHeight="1" x14ac:dyDescent="0.25">
      <c r="B34" s="24"/>
      <c r="G34" s="22"/>
      <c r="H34" s="25"/>
      <c r="K34" s="27"/>
      <c r="L34" s="28"/>
      <c r="M34" s="28"/>
      <c r="N34" s="28"/>
    </row>
    <row r="35" spans="1:33" s="17" customFormat="1" ht="10.5" x14ac:dyDescent="0.25">
      <c r="B35" s="26" t="s">
        <v>7</v>
      </c>
      <c r="N35" s="139">
        <f>SUM(K5:K33)+SUM(P5:P33)+SUM(R5:R33)</f>
        <v>0</v>
      </c>
      <c r="O35" s="139"/>
    </row>
    <row r="36" spans="1:33" s="17" customFormat="1" ht="10.5" x14ac:dyDescent="0.25">
      <c r="B36" s="26" t="s">
        <v>30</v>
      </c>
      <c r="N36" s="151"/>
      <c r="O36" s="151"/>
    </row>
    <row r="37" spans="1:33" s="17" customFormat="1" ht="10.5" x14ac:dyDescent="0.25">
      <c r="B37" s="26" t="s">
        <v>19</v>
      </c>
      <c r="N37" s="139">
        <f>N35-N36</f>
        <v>0</v>
      </c>
      <c r="O37" s="139"/>
    </row>
    <row r="38" spans="1:33" s="17" customFormat="1" ht="9.75" customHeight="1" x14ac:dyDescent="0.25">
      <c r="B38" s="26"/>
      <c r="L38" s="29"/>
      <c r="M38" s="29"/>
      <c r="N38" s="29"/>
    </row>
    <row r="39" spans="1:33" s="17" customFormat="1" ht="11.25" customHeight="1" x14ac:dyDescent="0.25">
      <c r="B39" s="17" t="str">
        <f>"Ich versichere pflichtgemäß die Richtigkeit meiner Angaben und bitte um Überweisung auf mein Konto "&amp;Stammdaten!D20&amp;" bei der "&amp;Stammdaten!D18&amp;" (SWIFT-BIC: "&amp;Stammdaten!D19&amp;")."</f>
        <v>Ich versichere pflichtgemäß die Richtigkeit meiner Angaben und bitte um Überweisung auf mein Konto  bei der  (SWIFT-BIC: ).</v>
      </c>
      <c r="L39" s="29"/>
      <c r="M39" s="29"/>
      <c r="N39" s="29"/>
    </row>
    <row r="40" spans="1:33" s="17" customFormat="1" ht="5.25" customHeight="1" x14ac:dyDescent="0.25">
      <c r="L40" s="29"/>
      <c r="M40" s="29"/>
      <c r="N40" s="29"/>
    </row>
    <row r="41" spans="1:33" s="17" customFormat="1" ht="13.5" customHeight="1" x14ac:dyDescent="0.25">
      <c r="L41" s="29"/>
      <c r="M41" s="29"/>
      <c r="N41" s="29"/>
    </row>
    <row r="42" spans="1:33" s="17" customFormat="1" ht="10" x14ac:dyDescent="0.2">
      <c r="L42" s="28"/>
      <c r="M42" s="28"/>
      <c r="N42" s="28"/>
      <c r="AG42" s="3"/>
    </row>
    <row r="43" spans="1:33" s="17" customFormat="1" ht="10" x14ac:dyDescent="0.2">
      <c r="B43" s="17" t="str">
        <f>Stammdaten!D9&amp;", den _____________________"</f>
        <v>, den _____________________</v>
      </c>
      <c r="F43" s="90"/>
      <c r="G43" s="90"/>
      <c r="H43" s="90"/>
      <c r="I43" s="90"/>
      <c r="J43" s="90"/>
      <c r="P43" s="3" t="s">
        <v>151</v>
      </c>
      <c r="Q43" s="91"/>
      <c r="R43" s="90"/>
      <c r="S43" s="91"/>
      <c r="T43" s="90"/>
    </row>
    <row r="44" spans="1:33" s="17" customFormat="1" ht="4.5" customHeight="1" x14ac:dyDescent="0.2">
      <c r="R44" s="3"/>
    </row>
    <row r="45" spans="1:33" s="17" customFormat="1" ht="10" x14ac:dyDescent="0.2">
      <c r="B45" s="37"/>
      <c r="F45" s="143" t="s">
        <v>81</v>
      </c>
      <c r="G45" s="144"/>
      <c r="H45" s="144"/>
      <c r="I45" s="144"/>
      <c r="J45" s="144"/>
      <c r="Q45" s="143" t="s">
        <v>152</v>
      </c>
      <c r="R45" s="143"/>
      <c r="S45" s="41"/>
      <c r="T45" s="41"/>
      <c r="U45" s="41"/>
      <c r="V45" s="41"/>
      <c r="W45" s="41"/>
      <c r="X45" s="41"/>
      <c r="AA45" s="24"/>
    </row>
    <row r="46" spans="1:33" s="17" customFormat="1" ht="10" x14ac:dyDescent="0.2">
      <c r="L46" s="22"/>
      <c r="M46" s="22"/>
      <c r="N46" s="22"/>
    </row>
    <row r="47" spans="1:33" s="17" customFormat="1" ht="10" hidden="1" x14ac:dyDescent="0.2">
      <c r="L47" s="22"/>
      <c r="M47" s="22"/>
      <c r="N47" s="22"/>
    </row>
    <row r="48" spans="1:33" s="30" customFormat="1" ht="15.5" hidden="1" x14ac:dyDescent="0.35">
      <c r="L48" s="31"/>
      <c r="M48" s="31"/>
      <c r="N48" s="31"/>
    </row>
    <row r="49" spans="1:14" s="30" customFormat="1" ht="15.5" hidden="1" x14ac:dyDescent="0.35">
      <c r="L49" s="31"/>
      <c r="M49" s="31"/>
      <c r="N49" s="31"/>
    </row>
    <row r="50" spans="1:14" s="82" customFormat="1" ht="15.5" hidden="1" x14ac:dyDescent="0.35">
      <c r="B50"/>
      <c r="C50" s="80"/>
      <c r="D50" s="80"/>
      <c r="E50" s="80"/>
      <c r="F50" s="80"/>
      <c r="G50" s="81" t="s">
        <v>275</v>
      </c>
      <c r="L50" s="83"/>
      <c r="M50" s="83"/>
      <c r="N50" s="83"/>
    </row>
    <row r="51" spans="1:14" s="82" customFormat="1" ht="15.5" hidden="1" x14ac:dyDescent="0.35">
      <c r="A51" s="80"/>
      <c r="B51"/>
      <c r="C51" s="80"/>
      <c r="D51" s="80"/>
      <c r="E51" s="80"/>
      <c r="F51" s="80"/>
      <c r="G51" s="81" t="s">
        <v>276</v>
      </c>
      <c r="L51" s="83"/>
      <c r="M51" s="83"/>
      <c r="N51" s="83"/>
    </row>
    <row r="52" spans="1:14" s="82" customFormat="1" ht="15.5" hidden="1" x14ac:dyDescent="0.35">
      <c r="A52" s="80"/>
      <c r="B52"/>
      <c r="C52" s="80"/>
      <c r="D52" s="80"/>
      <c r="E52" s="80"/>
      <c r="F52" s="80"/>
      <c r="G52" s="81" t="s">
        <v>277</v>
      </c>
      <c r="L52" s="83"/>
      <c r="M52" s="83"/>
      <c r="N52" s="83"/>
    </row>
    <row r="53" spans="1:14" s="82" customFormat="1" ht="15.5" hidden="1" x14ac:dyDescent="0.35">
      <c r="A53" s="80"/>
      <c r="B53"/>
      <c r="C53" s="80"/>
      <c r="D53" s="80"/>
      <c r="E53" s="80"/>
      <c r="F53" s="80"/>
      <c r="G53" s="81" t="s">
        <v>254</v>
      </c>
      <c r="L53" s="83"/>
      <c r="M53" s="83"/>
      <c r="N53" s="83"/>
    </row>
    <row r="54" spans="1:14" s="82" customFormat="1" ht="15.5" hidden="1" x14ac:dyDescent="0.35">
      <c r="A54" s="80"/>
      <c r="B54"/>
      <c r="F54" s="80"/>
      <c r="G54" s="81" t="s">
        <v>278</v>
      </c>
      <c r="L54" s="83"/>
      <c r="M54" s="83"/>
      <c r="N54" s="83"/>
    </row>
    <row r="55" spans="1:14" s="80" customFormat="1" hidden="1" x14ac:dyDescent="0.25">
      <c r="B55"/>
      <c r="G55" s="81" t="s">
        <v>115</v>
      </c>
      <c r="L55" s="84"/>
      <c r="M55" s="84"/>
      <c r="N55" s="84"/>
    </row>
    <row r="56" spans="1:14" s="80" customFormat="1" hidden="1" x14ac:dyDescent="0.25">
      <c r="B56"/>
      <c r="G56" s="81" t="s">
        <v>279</v>
      </c>
      <c r="L56" s="84"/>
      <c r="M56" s="84"/>
      <c r="N56" s="84"/>
    </row>
    <row r="57" spans="1:14" s="80" customFormat="1" hidden="1" x14ac:dyDescent="0.25">
      <c r="B57"/>
      <c r="G57" s="81"/>
      <c r="L57" s="84"/>
      <c r="M57" s="84"/>
      <c r="N57" s="84"/>
    </row>
    <row r="58" spans="1:14" s="80" customFormat="1" hidden="1" x14ac:dyDescent="0.25">
      <c r="B58"/>
      <c r="L58" s="84"/>
      <c r="M58" s="84"/>
      <c r="N58" s="84"/>
    </row>
    <row r="59" spans="1:14" s="80" customFormat="1" x14ac:dyDescent="0.25">
      <c r="B59"/>
      <c r="G59" s="81"/>
      <c r="L59" s="84"/>
      <c r="M59" s="84"/>
      <c r="N59" s="84"/>
    </row>
    <row r="60" spans="1:14" s="80" customFormat="1" x14ac:dyDescent="0.25">
      <c r="B60"/>
      <c r="G60" s="81"/>
      <c r="L60" s="84"/>
      <c r="M60" s="84"/>
      <c r="N60" s="84"/>
    </row>
    <row r="61" spans="1:14" s="80" customFormat="1" x14ac:dyDescent="0.25">
      <c r="L61" s="84"/>
      <c r="M61" s="84"/>
      <c r="N61" s="84"/>
    </row>
    <row r="62" spans="1:14" s="80" customFormat="1" x14ac:dyDescent="0.25">
      <c r="B62"/>
      <c r="G62" s="81"/>
      <c r="L62" s="84"/>
      <c r="M62" s="84"/>
      <c r="N62" s="84"/>
    </row>
    <row r="63" spans="1:14" s="80" customFormat="1" x14ac:dyDescent="0.25">
      <c r="B63"/>
      <c r="G63" s="81"/>
      <c r="L63" s="84"/>
      <c r="M63" s="84"/>
      <c r="N63" s="84"/>
    </row>
    <row r="64" spans="1:14" s="80" customFormat="1" x14ac:dyDescent="0.25">
      <c r="B64"/>
      <c r="G64" s="81"/>
      <c r="L64" s="84"/>
      <c r="M64" s="84"/>
      <c r="N64" s="84"/>
    </row>
    <row r="65" spans="1:14" s="80" customFormat="1" x14ac:dyDescent="0.25">
      <c r="B65"/>
      <c r="G65" s="81"/>
      <c r="L65" s="84"/>
      <c r="M65" s="84"/>
      <c r="N65" s="84"/>
    </row>
    <row r="66" spans="1:14" s="80" customFormat="1" x14ac:dyDescent="0.25">
      <c r="B66"/>
      <c r="G66" s="81"/>
      <c r="L66" s="84"/>
      <c r="M66" s="84"/>
      <c r="N66" s="84"/>
    </row>
    <row r="67" spans="1:14" s="80" customFormat="1" x14ac:dyDescent="0.25">
      <c r="B67"/>
      <c r="G67" s="81"/>
      <c r="L67" s="84"/>
      <c r="M67" s="84"/>
      <c r="N67" s="84"/>
    </row>
    <row r="68" spans="1:14" s="80" customFormat="1" x14ac:dyDescent="0.25">
      <c r="B68"/>
      <c r="G68" s="81"/>
      <c r="L68" s="84"/>
      <c r="M68" s="84"/>
      <c r="N68" s="84"/>
    </row>
    <row r="69" spans="1:14" s="80" customFormat="1" x14ac:dyDescent="0.25">
      <c r="B69"/>
      <c r="G69" s="81"/>
      <c r="L69" s="84"/>
      <c r="M69" s="84"/>
      <c r="N69" s="84"/>
    </row>
    <row r="70" spans="1:14" s="80" customFormat="1" x14ac:dyDescent="0.25">
      <c r="B70"/>
      <c r="L70" s="84"/>
      <c r="M70" s="84"/>
      <c r="N70" s="84"/>
    </row>
    <row r="71" spans="1:14" s="80" customFormat="1" x14ac:dyDescent="0.25">
      <c r="B71"/>
      <c r="L71" s="84"/>
      <c r="M71" s="84"/>
      <c r="N71" s="84"/>
    </row>
    <row r="72" spans="1:14" s="80" customFormat="1" x14ac:dyDescent="0.25">
      <c r="B72"/>
      <c r="L72" s="84"/>
      <c r="M72" s="84"/>
      <c r="N72" s="84"/>
    </row>
    <row r="73" spans="1:14" s="80" customFormat="1" x14ac:dyDescent="0.25">
      <c r="B73"/>
      <c r="L73" s="84"/>
      <c r="M73" s="84"/>
      <c r="N73" s="84"/>
    </row>
    <row r="74" spans="1:14" s="80" customFormat="1" x14ac:dyDescent="0.25">
      <c r="B74"/>
      <c r="L74" s="84"/>
      <c r="M74" s="84"/>
      <c r="N74" s="84"/>
    </row>
    <row r="75" spans="1:14" s="80" customFormat="1" x14ac:dyDescent="0.25">
      <c r="B75"/>
      <c r="L75" s="84"/>
      <c r="M75" s="84"/>
      <c r="N75" s="84"/>
    </row>
    <row r="76" spans="1:14" s="80" customFormat="1" x14ac:dyDescent="0.25">
      <c r="A76" s="85"/>
      <c r="B76"/>
      <c r="L76" s="84"/>
      <c r="M76" s="84"/>
      <c r="N76" s="84"/>
    </row>
    <row r="77" spans="1:14" s="80" customFormat="1" x14ac:dyDescent="0.25">
      <c r="B77"/>
      <c r="L77" s="84"/>
      <c r="M77" s="84"/>
      <c r="N77" s="84"/>
    </row>
    <row r="78" spans="1:14" s="80" customFormat="1" x14ac:dyDescent="0.25">
      <c r="A78" s="85"/>
      <c r="B78"/>
      <c r="L78" s="84"/>
      <c r="M78" s="84"/>
      <c r="N78" s="84"/>
    </row>
    <row r="79" spans="1:14" s="80" customFormat="1" x14ac:dyDescent="0.25">
      <c r="A79" s="85"/>
      <c r="B79"/>
      <c r="L79" s="84"/>
      <c r="M79" s="84"/>
      <c r="N79" s="84"/>
    </row>
    <row r="80" spans="1:14" s="80" customFormat="1" x14ac:dyDescent="0.25">
      <c r="A80" s="85"/>
      <c r="B80"/>
      <c r="L80" s="84"/>
      <c r="M80" s="84"/>
      <c r="N80" s="84"/>
    </row>
    <row r="81" spans="1:14" s="80" customFormat="1" x14ac:dyDescent="0.25">
      <c r="A81" s="85"/>
      <c r="B81"/>
      <c r="L81" s="84"/>
      <c r="M81" s="84"/>
      <c r="N81" s="84"/>
    </row>
    <row r="82" spans="1:14" s="80" customFormat="1" x14ac:dyDescent="0.25">
      <c r="A82" s="85"/>
      <c r="B82"/>
      <c r="L82" s="84"/>
      <c r="M82" s="84"/>
      <c r="N82" s="84"/>
    </row>
    <row r="83" spans="1:14" s="80" customFormat="1" x14ac:dyDescent="0.25">
      <c r="A83" s="85"/>
      <c r="B83"/>
      <c r="L83" s="84"/>
      <c r="M83" s="84"/>
      <c r="N83" s="84"/>
    </row>
    <row r="84" spans="1:14" s="80" customFormat="1" x14ac:dyDescent="0.25">
      <c r="A84" s="85"/>
      <c r="B84"/>
      <c r="L84" s="84"/>
      <c r="M84" s="84"/>
      <c r="N84" s="84"/>
    </row>
    <row r="85" spans="1:14" s="80" customFormat="1" x14ac:dyDescent="0.25">
      <c r="A85" s="85"/>
      <c r="B85"/>
      <c r="L85" s="84"/>
      <c r="M85" s="84"/>
      <c r="N85" s="84"/>
    </row>
    <row r="86" spans="1:14" s="80" customFormat="1" x14ac:dyDescent="0.25">
      <c r="A86" s="85"/>
      <c r="B86"/>
      <c r="L86" s="84"/>
      <c r="M86" s="84"/>
      <c r="N86" s="84"/>
    </row>
    <row r="87" spans="1:14" s="80" customFormat="1" x14ac:dyDescent="0.25">
      <c r="A87" s="85"/>
      <c r="B87"/>
      <c r="L87" s="84"/>
      <c r="M87" s="84"/>
      <c r="N87" s="84"/>
    </row>
    <row r="88" spans="1:14" s="80" customFormat="1" x14ac:dyDescent="0.25">
      <c r="A88" s="85"/>
      <c r="B88"/>
      <c r="L88" s="84"/>
      <c r="M88" s="84"/>
      <c r="N88" s="84"/>
    </row>
    <row r="89" spans="1:14" s="80" customFormat="1" x14ac:dyDescent="0.25">
      <c r="A89" s="85"/>
      <c r="B89"/>
      <c r="L89" s="84"/>
      <c r="M89" s="84"/>
      <c r="N89" s="84"/>
    </row>
    <row r="90" spans="1:14" s="80" customFormat="1" x14ac:dyDescent="0.25">
      <c r="A90" s="85"/>
      <c r="B90"/>
      <c r="L90" s="84"/>
      <c r="M90" s="84"/>
      <c r="N90" s="84"/>
    </row>
    <row r="91" spans="1:14" s="80" customFormat="1" x14ac:dyDescent="0.25">
      <c r="A91" s="85"/>
      <c r="B91"/>
      <c r="L91" s="84"/>
      <c r="M91" s="84"/>
      <c r="N91" s="84"/>
    </row>
    <row r="92" spans="1:14" s="80" customFormat="1" x14ac:dyDescent="0.25">
      <c r="A92" s="85"/>
      <c r="B92"/>
      <c r="L92" s="84"/>
      <c r="M92" s="84"/>
      <c r="N92" s="84"/>
    </row>
    <row r="93" spans="1:14" s="80" customFormat="1" x14ac:dyDescent="0.25">
      <c r="A93" s="85"/>
      <c r="B93"/>
      <c r="L93" s="84"/>
      <c r="M93" s="84"/>
      <c r="N93" s="84"/>
    </row>
    <row r="94" spans="1:14" s="80" customFormat="1" x14ac:dyDescent="0.25">
      <c r="A94" s="85"/>
      <c r="B94"/>
      <c r="L94" s="84"/>
      <c r="M94" s="84"/>
      <c r="N94" s="84"/>
    </row>
    <row r="95" spans="1:14" s="80" customFormat="1" x14ac:dyDescent="0.25">
      <c r="A95" s="85"/>
      <c r="B95"/>
      <c r="L95" s="84"/>
      <c r="M95" s="84"/>
      <c r="N95" s="84"/>
    </row>
    <row r="96" spans="1:14" s="80" customFormat="1" x14ac:dyDescent="0.25">
      <c r="A96" s="85"/>
      <c r="B96"/>
      <c r="L96" s="84"/>
      <c r="M96" s="84"/>
      <c r="N96" s="84"/>
    </row>
    <row r="97" spans="1:14" s="80" customFormat="1" x14ac:dyDescent="0.25">
      <c r="A97" s="85"/>
      <c r="B97"/>
      <c r="L97" s="84"/>
      <c r="M97" s="84"/>
      <c r="N97" s="84"/>
    </row>
    <row r="98" spans="1:14" s="80" customFormat="1" x14ac:dyDescent="0.25">
      <c r="A98" s="85"/>
      <c r="B98"/>
      <c r="L98" s="84"/>
      <c r="M98" s="84"/>
      <c r="N98" s="84"/>
    </row>
    <row r="99" spans="1:14" s="80" customFormat="1" x14ac:dyDescent="0.25">
      <c r="A99" s="85"/>
      <c r="B99"/>
      <c r="L99" s="84"/>
      <c r="M99" s="84"/>
      <c r="N99" s="84"/>
    </row>
    <row r="100" spans="1:14" s="80" customFormat="1" x14ac:dyDescent="0.25">
      <c r="A100" s="85"/>
      <c r="B100"/>
      <c r="L100" s="84"/>
      <c r="M100" s="84"/>
      <c r="N100" s="84"/>
    </row>
    <row r="101" spans="1:14" s="80" customFormat="1" x14ac:dyDescent="0.25">
      <c r="A101" s="85"/>
      <c r="B101"/>
      <c r="L101" s="84"/>
      <c r="M101" s="84"/>
      <c r="N101" s="84"/>
    </row>
    <row r="102" spans="1:14" s="80" customFormat="1" x14ac:dyDescent="0.25">
      <c r="A102" s="85"/>
      <c r="B102"/>
      <c r="L102" s="84"/>
      <c r="M102" s="84"/>
      <c r="N102" s="84"/>
    </row>
    <row r="103" spans="1:14" s="80" customFormat="1" x14ac:dyDescent="0.25">
      <c r="A103" s="85"/>
      <c r="B103"/>
      <c r="L103" s="84"/>
      <c r="M103" s="84"/>
      <c r="N103" s="84"/>
    </row>
    <row r="104" spans="1:14" s="80" customFormat="1" x14ac:dyDescent="0.25">
      <c r="A104" s="85"/>
      <c r="B104"/>
      <c r="L104" s="84"/>
      <c r="M104" s="84"/>
      <c r="N104" s="84"/>
    </row>
    <row r="105" spans="1:14" s="80" customFormat="1" x14ac:dyDescent="0.25">
      <c r="A105" s="85"/>
      <c r="B105"/>
      <c r="L105" s="84"/>
      <c r="M105" s="84"/>
      <c r="N105" s="84"/>
    </row>
    <row r="106" spans="1:14" s="80" customFormat="1" x14ac:dyDescent="0.25">
      <c r="A106" s="85"/>
      <c r="B106"/>
      <c r="L106" s="84"/>
      <c r="M106" s="84"/>
      <c r="N106" s="84"/>
    </row>
    <row r="107" spans="1:14" s="80" customFormat="1" x14ac:dyDescent="0.25">
      <c r="A107" s="85"/>
      <c r="B107"/>
      <c r="L107" s="84"/>
      <c r="M107" s="84"/>
      <c r="N107" s="84"/>
    </row>
    <row r="108" spans="1:14" s="80" customFormat="1" x14ac:dyDescent="0.25">
      <c r="A108" s="85"/>
      <c r="B108"/>
      <c r="L108" s="84"/>
      <c r="M108" s="84"/>
      <c r="N108" s="84"/>
    </row>
    <row r="109" spans="1:14" s="80" customFormat="1" x14ac:dyDescent="0.25">
      <c r="A109" s="85"/>
      <c r="B109"/>
      <c r="L109" s="84"/>
      <c r="M109" s="84"/>
      <c r="N109" s="84"/>
    </row>
    <row r="110" spans="1:14" s="80" customFormat="1" x14ac:dyDescent="0.25">
      <c r="A110" s="85"/>
      <c r="B110"/>
      <c r="L110" s="84"/>
      <c r="M110" s="84"/>
      <c r="N110" s="84"/>
    </row>
    <row r="111" spans="1:14" s="80" customFormat="1" x14ac:dyDescent="0.25">
      <c r="A111" s="85"/>
      <c r="B111"/>
      <c r="L111" s="84"/>
      <c r="M111" s="84"/>
      <c r="N111" s="84"/>
    </row>
    <row r="112" spans="1:14" s="80" customFormat="1" x14ac:dyDescent="0.25">
      <c r="A112" s="85"/>
      <c r="B112"/>
      <c r="L112" s="84"/>
      <c r="M112" s="84"/>
      <c r="N112" s="84"/>
    </row>
    <row r="113" spans="1:14" s="80" customFormat="1" x14ac:dyDescent="0.25">
      <c r="A113" s="85"/>
      <c r="B113"/>
      <c r="L113" s="84"/>
      <c r="M113" s="84"/>
      <c r="N113" s="84"/>
    </row>
    <row r="114" spans="1:14" s="80" customFormat="1" x14ac:dyDescent="0.25">
      <c r="A114" s="85"/>
      <c r="B114"/>
      <c r="L114" s="84"/>
      <c r="M114" s="84"/>
      <c r="N114" s="84"/>
    </row>
    <row r="115" spans="1:14" s="80" customFormat="1" x14ac:dyDescent="0.25">
      <c r="A115" s="85"/>
      <c r="B115"/>
      <c r="L115" s="84"/>
      <c r="M115" s="84"/>
      <c r="N115" s="84"/>
    </row>
    <row r="116" spans="1:14" s="80" customFormat="1" x14ac:dyDescent="0.25">
      <c r="A116" s="85"/>
      <c r="B116"/>
      <c r="F116" s="85"/>
      <c r="L116" s="84"/>
      <c r="M116" s="84"/>
      <c r="N116" s="84"/>
    </row>
    <row r="117" spans="1:14" s="80" customFormat="1" x14ac:dyDescent="0.25">
      <c r="B117"/>
      <c r="L117" s="84"/>
      <c r="M117" s="84"/>
      <c r="N117" s="84"/>
    </row>
    <row r="118" spans="1:14" s="80" customFormat="1" x14ac:dyDescent="0.25">
      <c r="B118"/>
      <c r="L118" s="84"/>
      <c r="M118" s="84"/>
      <c r="N118" s="84"/>
    </row>
    <row r="119" spans="1:14" s="80" customFormat="1" x14ac:dyDescent="0.25">
      <c r="B119"/>
      <c r="L119" s="84"/>
      <c r="M119" s="84"/>
      <c r="N119" s="84"/>
    </row>
    <row r="120" spans="1:14" s="80" customFormat="1" x14ac:dyDescent="0.25">
      <c r="B120"/>
      <c r="L120" s="84"/>
      <c r="M120" s="84"/>
      <c r="N120" s="84"/>
    </row>
    <row r="121" spans="1:14" s="80" customFormat="1" x14ac:dyDescent="0.25">
      <c r="B121"/>
      <c r="L121" s="84"/>
      <c r="M121" s="84"/>
      <c r="N121" s="84"/>
    </row>
    <row r="122" spans="1:14" s="80" customFormat="1" x14ac:dyDescent="0.25">
      <c r="B122"/>
      <c r="L122" s="84"/>
      <c r="M122" s="84"/>
      <c r="N122" s="84"/>
    </row>
    <row r="123" spans="1:14" s="80" customFormat="1" x14ac:dyDescent="0.25">
      <c r="B123"/>
      <c r="L123" s="84"/>
      <c r="M123" s="84"/>
      <c r="N123" s="84"/>
    </row>
    <row r="124" spans="1:14" s="80" customFormat="1" x14ac:dyDescent="0.25">
      <c r="B124"/>
      <c r="L124" s="84"/>
      <c r="M124" s="84"/>
      <c r="N124" s="84"/>
    </row>
    <row r="125" spans="1:14" s="80" customFormat="1" x14ac:dyDescent="0.25">
      <c r="B125"/>
      <c r="L125" s="84"/>
      <c r="M125" s="84"/>
      <c r="N125" s="84"/>
    </row>
    <row r="126" spans="1:14" s="80" customFormat="1" x14ac:dyDescent="0.25">
      <c r="B126"/>
      <c r="L126" s="84"/>
      <c r="M126" s="84"/>
      <c r="N126" s="84"/>
    </row>
    <row r="127" spans="1:14" s="80" customFormat="1" x14ac:dyDescent="0.25">
      <c r="B127"/>
      <c r="L127" s="84"/>
      <c r="M127" s="84"/>
      <c r="N127" s="84"/>
    </row>
    <row r="128" spans="1:14" s="80" customFormat="1" x14ac:dyDescent="0.25">
      <c r="B128"/>
      <c r="L128" s="84"/>
      <c r="M128" s="84"/>
      <c r="N128" s="84"/>
    </row>
    <row r="129" spans="2:14" s="80" customFormat="1" x14ac:dyDescent="0.25">
      <c r="B129"/>
      <c r="L129" s="84"/>
      <c r="M129" s="84"/>
      <c r="N129" s="84"/>
    </row>
    <row r="130" spans="2:14" s="80" customFormat="1" x14ac:dyDescent="0.25">
      <c r="B130"/>
      <c r="L130" s="84"/>
      <c r="M130" s="84"/>
      <c r="N130" s="84"/>
    </row>
    <row r="131" spans="2:14" s="80" customFormat="1" x14ac:dyDescent="0.25">
      <c r="B131"/>
      <c r="L131" s="84"/>
      <c r="M131" s="84"/>
      <c r="N131" s="84"/>
    </row>
    <row r="132" spans="2:14" s="80" customFormat="1" x14ac:dyDescent="0.25">
      <c r="B132"/>
      <c r="L132" s="84"/>
      <c r="M132" s="84"/>
      <c r="N132" s="84"/>
    </row>
    <row r="133" spans="2:14" s="80" customFormat="1" x14ac:dyDescent="0.25">
      <c r="B133"/>
      <c r="L133" s="84"/>
      <c r="M133" s="84"/>
      <c r="N133" s="84"/>
    </row>
    <row r="134" spans="2:14" s="80" customFormat="1" x14ac:dyDescent="0.25">
      <c r="B134"/>
      <c r="L134" s="84"/>
      <c r="M134" s="84"/>
      <c r="N134" s="84"/>
    </row>
    <row r="135" spans="2:14" s="80" customFormat="1" x14ac:dyDescent="0.25">
      <c r="B135"/>
      <c r="L135" s="84"/>
      <c r="M135" s="84"/>
      <c r="N135" s="84"/>
    </row>
    <row r="136" spans="2:14" s="80" customFormat="1" x14ac:dyDescent="0.25">
      <c r="B136"/>
      <c r="L136" s="84"/>
      <c r="M136" s="84"/>
      <c r="N136" s="84"/>
    </row>
    <row r="137" spans="2:14" s="80" customFormat="1" x14ac:dyDescent="0.25">
      <c r="B137"/>
      <c r="L137" s="84"/>
      <c r="M137" s="84"/>
      <c r="N137" s="84"/>
    </row>
    <row r="138" spans="2:14" s="80" customFormat="1" x14ac:dyDescent="0.25">
      <c r="B138"/>
      <c r="L138" s="84"/>
      <c r="M138" s="84"/>
      <c r="N138" s="84"/>
    </row>
    <row r="139" spans="2:14" s="80" customFormat="1" x14ac:dyDescent="0.25">
      <c r="B139"/>
      <c r="L139" s="84"/>
      <c r="M139" s="84"/>
      <c r="N139" s="84"/>
    </row>
    <row r="140" spans="2:14" s="80" customFormat="1" x14ac:dyDescent="0.25">
      <c r="B140"/>
      <c r="L140" s="84"/>
      <c r="M140" s="84"/>
      <c r="N140" s="84"/>
    </row>
    <row r="141" spans="2:14" s="80" customFormat="1" x14ac:dyDescent="0.25">
      <c r="B141"/>
      <c r="L141" s="84"/>
      <c r="M141" s="84"/>
      <c r="N141" s="84"/>
    </row>
    <row r="142" spans="2:14" s="80" customFormat="1" x14ac:dyDescent="0.25">
      <c r="B142"/>
      <c r="L142" s="84"/>
      <c r="M142" s="84"/>
      <c r="N142" s="84"/>
    </row>
    <row r="143" spans="2:14" s="80" customFormat="1" x14ac:dyDescent="0.25">
      <c r="B143"/>
      <c r="L143" s="84"/>
      <c r="M143" s="84"/>
      <c r="N143" s="84"/>
    </row>
    <row r="144" spans="2:14" s="80" customFormat="1" x14ac:dyDescent="0.25">
      <c r="B144"/>
      <c r="L144" s="84"/>
      <c r="M144" s="84"/>
      <c r="N144" s="84"/>
    </row>
    <row r="145" spans="2:14" s="80" customFormat="1" x14ac:dyDescent="0.25">
      <c r="B145"/>
      <c r="L145" s="84"/>
      <c r="M145" s="84"/>
      <c r="N145" s="84"/>
    </row>
    <row r="146" spans="2:14" s="80" customFormat="1" x14ac:dyDescent="0.25">
      <c r="B146"/>
      <c r="L146" s="84"/>
      <c r="M146" s="84"/>
      <c r="N146" s="84"/>
    </row>
    <row r="147" spans="2:14" s="80" customFormat="1" x14ac:dyDescent="0.25">
      <c r="B147"/>
      <c r="L147" s="84"/>
      <c r="M147" s="84"/>
      <c r="N147" s="84"/>
    </row>
    <row r="148" spans="2:14" s="80" customFormat="1" x14ac:dyDescent="0.25">
      <c r="B148"/>
      <c r="L148" s="84"/>
      <c r="M148" s="84"/>
      <c r="N148" s="84"/>
    </row>
    <row r="149" spans="2:14" s="80" customFormat="1" x14ac:dyDescent="0.25">
      <c r="B149"/>
      <c r="L149" s="84"/>
      <c r="M149" s="84"/>
      <c r="N149" s="84"/>
    </row>
    <row r="150" spans="2:14" s="80" customFormat="1" x14ac:dyDescent="0.25">
      <c r="B150"/>
      <c r="L150" s="84"/>
      <c r="M150" s="84"/>
      <c r="N150" s="84"/>
    </row>
    <row r="151" spans="2:14" s="80" customFormat="1" x14ac:dyDescent="0.25">
      <c r="B151"/>
      <c r="L151" s="84"/>
      <c r="M151" s="84"/>
      <c r="N151" s="84"/>
    </row>
    <row r="152" spans="2:14" s="80" customFormat="1" x14ac:dyDescent="0.25">
      <c r="B152"/>
      <c r="L152" s="84"/>
      <c r="M152" s="84"/>
      <c r="N152" s="84"/>
    </row>
    <row r="153" spans="2:14" s="80" customFormat="1" x14ac:dyDescent="0.25">
      <c r="B153"/>
      <c r="L153" s="84"/>
      <c r="M153" s="84"/>
      <c r="N153" s="84"/>
    </row>
    <row r="154" spans="2:14" s="80" customFormat="1" x14ac:dyDescent="0.25">
      <c r="B154"/>
      <c r="L154" s="84"/>
      <c r="M154" s="84"/>
      <c r="N154" s="84"/>
    </row>
    <row r="155" spans="2:14" s="80" customFormat="1" x14ac:dyDescent="0.25">
      <c r="B155"/>
      <c r="L155" s="84"/>
      <c r="M155" s="84"/>
      <c r="N155" s="84"/>
    </row>
    <row r="156" spans="2:14" s="80" customFormat="1" x14ac:dyDescent="0.25">
      <c r="B156"/>
      <c r="L156" s="84"/>
      <c r="M156" s="84"/>
      <c r="N156" s="84"/>
    </row>
    <row r="157" spans="2:14" s="80" customFormat="1" x14ac:dyDescent="0.25">
      <c r="B157"/>
      <c r="L157" s="84"/>
      <c r="M157" s="84"/>
      <c r="N157" s="84"/>
    </row>
    <row r="158" spans="2:14" s="80" customFormat="1" x14ac:dyDescent="0.25">
      <c r="B158"/>
      <c r="L158" s="84"/>
      <c r="M158" s="84"/>
      <c r="N158" s="84"/>
    </row>
    <row r="159" spans="2:14" s="80" customFormat="1" x14ac:dyDescent="0.25">
      <c r="B159"/>
      <c r="L159" s="84"/>
      <c r="M159" s="84"/>
      <c r="N159" s="84"/>
    </row>
    <row r="160" spans="2:14" s="80" customFormat="1" x14ac:dyDescent="0.25">
      <c r="B160"/>
      <c r="L160" s="84"/>
      <c r="M160" s="84"/>
      <c r="N160" s="84"/>
    </row>
    <row r="161" spans="2:14" s="80" customFormat="1" x14ac:dyDescent="0.25">
      <c r="B161"/>
      <c r="L161" s="84"/>
      <c r="M161" s="84"/>
      <c r="N161" s="84"/>
    </row>
    <row r="162" spans="2:14" s="80" customFormat="1" x14ac:dyDescent="0.25">
      <c r="B162"/>
      <c r="L162" s="84"/>
      <c r="M162" s="84"/>
      <c r="N162" s="84"/>
    </row>
    <row r="163" spans="2:14" s="80" customFormat="1" x14ac:dyDescent="0.25">
      <c r="B163"/>
      <c r="L163" s="84"/>
      <c r="M163" s="84"/>
      <c r="N163" s="84"/>
    </row>
    <row r="164" spans="2:14" s="80" customFormat="1" x14ac:dyDescent="0.25">
      <c r="B164"/>
      <c r="L164" s="84"/>
      <c r="M164" s="84"/>
      <c r="N164" s="84"/>
    </row>
    <row r="165" spans="2:14" x14ac:dyDescent="0.25">
      <c r="C165" s="80"/>
      <c r="D165" s="80"/>
      <c r="E165" s="80"/>
    </row>
    <row r="166" spans="2:14" x14ac:dyDescent="0.25">
      <c r="C166" s="80"/>
      <c r="D166" s="80"/>
      <c r="E166" s="80"/>
    </row>
  </sheetData>
  <sheetProtection algorithmName="SHA-512" hashValue="uPeRlHdv5Mra6+Zx/cqU+q6p+LveN96W2u28hUtYxAuMvJo7dpHlU0oP+uOblGpMEvDGgQHVWGJc08WWRpoNRw==" saltValue="1hAthllIDDE0vGCvugpTgw==" spinCount="100000" sheet="1" formatCells="0" formatColumns="0" formatRows="0" selectLockedCells="1"/>
  <mergeCells count="63">
    <mergeCell ref="C28:D28"/>
    <mergeCell ref="C29:D29"/>
    <mergeCell ref="C30:D30"/>
    <mergeCell ref="C33:D33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F45:J45"/>
    <mergeCell ref="Q45:R4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N36:O36"/>
    <mergeCell ref="N37:O37"/>
    <mergeCell ref="F3:G3"/>
    <mergeCell ref="F6:G6"/>
    <mergeCell ref="F7:G7"/>
    <mergeCell ref="F8:G8"/>
    <mergeCell ref="O3:P3"/>
    <mergeCell ref="N35:O35"/>
    <mergeCell ref="F22:G22"/>
    <mergeCell ref="F14:G14"/>
    <mergeCell ref="F15:G15"/>
    <mergeCell ref="F16:G16"/>
    <mergeCell ref="F9:G9"/>
    <mergeCell ref="F10:G10"/>
    <mergeCell ref="F11:G11"/>
    <mergeCell ref="F12:G12"/>
    <mergeCell ref="F31:G31"/>
    <mergeCell ref="F30:G30"/>
    <mergeCell ref="F33:G33"/>
    <mergeCell ref="F29:G29"/>
    <mergeCell ref="F32:G32"/>
    <mergeCell ref="F17:G17"/>
    <mergeCell ref="F18:G18"/>
    <mergeCell ref="F19:G19"/>
    <mergeCell ref="F26:G26"/>
    <mergeCell ref="F27:G27"/>
    <mergeCell ref="F28:G28"/>
    <mergeCell ref="F25:G25"/>
    <mergeCell ref="F5:G5"/>
    <mergeCell ref="F20:G20"/>
    <mergeCell ref="F21:G21"/>
    <mergeCell ref="F23:G23"/>
    <mergeCell ref="F24:G24"/>
    <mergeCell ref="F13:G13"/>
  </mergeCells>
  <phoneticPr fontId="0" type="noConversion"/>
  <conditionalFormatting sqref="A5:A33">
    <cfRule type="cellIs" dxfId="0" priority="10" stopIfTrue="1" operator="equal">
      <formula>A4</formula>
    </cfRule>
  </conditionalFormatting>
  <dataValidations count="1">
    <dataValidation type="list" allowBlank="1" showInputMessage="1" showErrorMessage="1" sqref="Q5:Q33" xr:uid="{00000000-0002-0000-0200-000000000000}">
      <formula1>$G$50:$G$56</formula1>
    </dataValidation>
  </dataValidations>
  <printOptions horizontalCentered="1"/>
  <pageMargins left="0.19685039370078741" right="0.19685039370078741" top="0.39370078740157483" bottom="0.19685039370078741" header="0.11811023622047245" footer="0.27559055118110237"/>
  <pageSetup paperSize="9" pageOrder="overThenDown" orientation="landscape" r:id="rId1"/>
  <headerFooter scaleWithDoc="0" alignWithMargins="0"/>
  <ignoredErrors>
    <ignoredError sqref="S6:X33 S5:X5 Z5:AF5 Z6:AF33 Y5:Y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73"/>
  <sheetViews>
    <sheetView zoomScaleNormal="100" workbookViewId="0">
      <selection activeCell="N7" sqref="N7:N10"/>
    </sheetView>
  </sheetViews>
  <sheetFormatPr baseColWidth="10" defaultRowHeight="12.5" x14ac:dyDescent="0.25"/>
  <cols>
    <col min="1" max="1" width="3.54296875" customWidth="1"/>
    <col min="2" max="2" width="4.54296875" customWidth="1"/>
    <col min="3" max="3" width="23.90625" customWidth="1"/>
    <col min="4" max="4" width="18.90625" customWidth="1"/>
    <col min="5" max="5" width="9.54296875" customWidth="1"/>
    <col min="6" max="7" width="5.54296875" customWidth="1"/>
    <col min="8" max="8" width="5.08984375" customWidth="1"/>
    <col min="9" max="12" width="3.36328125" customWidth="1"/>
    <col min="13" max="14" width="6.08984375" customWidth="1"/>
    <col min="15" max="17" width="7.453125" customWidth="1"/>
    <col min="18" max="18" width="24.90625" customWidth="1"/>
    <col min="19" max="19" width="3.08984375" hidden="1" customWidth="1"/>
    <col min="20" max="20" width="12.08984375" hidden="1" customWidth="1"/>
    <col min="21" max="22" width="9" hidden="1" customWidth="1"/>
    <col min="23" max="23" width="12.90625" hidden="1" customWidth="1"/>
    <col min="24" max="24" width="10" hidden="1" customWidth="1"/>
    <col min="25" max="25" width="10.54296875" hidden="1" customWidth="1"/>
    <col min="26" max="26" width="6.90625" hidden="1" customWidth="1"/>
    <col min="27" max="28" width="11.453125" hidden="1" customWidth="1"/>
  </cols>
  <sheetData>
    <row r="1" spans="1:28" ht="21" customHeight="1" x14ac:dyDescent="0.45">
      <c r="A1" s="153"/>
      <c r="B1" s="153"/>
      <c r="C1" s="153"/>
      <c r="D1" s="153"/>
      <c r="E1" s="42"/>
      <c r="F1" s="43"/>
      <c r="G1" s="154"/>
      <c r="H1" s="154"/>
      <c r="I1" s="154"/>
      <c r="J1" s="154"/>
      <c r="K1" s="154"/>
      <c r="L1" s="154"/>
      <c r="M1" s="44"/>
      <c r="N1" s="44"/>
      <c r="O1" s="154"/>
      <c r="P1" s="154"/>
      <c r="Q1" s="154"/>
      <c r="R1" s="154"/>
      <c r="U1" s="35"/>
      <c r="V1" s="35"/>
      <c r="W1" s="13"/>
      <c r="X1" s="13"/>
      <c r="Y1" s="13"/>
      <c r="Z1" s="13"/>
    </row>
    <row r="2" spans="1:28" ht="18" customHeight="1" x14ac:dyDescent="0.25">
      <c r="A2" s="155" t="s">
        <v>73</v>
      </c>
      <c r="B2" s="155"/>
      <c r="C2" s="155"/>
      <c r="D2" s="155"/>
      <c r="E2" s="45"/>
      <c r="F2" s="46"/>
      <c r="G2" s="156" t="s">
        <v>74</v>
      </c>
      <c r="H2" s="156"/>
      <c r="I2" s="156"/>
      <c r="J2" s="156"/>
      <c r="K2" s="156"/>
      <c r="L2" s="156"/>
      <c r="M2" s="46"/>
      <c r="N2" s="3"/>
      <c r="O2" s="155" t="s">
        <v>75</v>
      </c>
      <c r="P2" s="155"/>
      <c r="Q2" s="155"/>
      <c r="R2" s="155"/>
      <c r="U2" s="3"/>
      <c r="V2" s="3"/>
      <c r="W2" s="3"/>
      <c r="X2" s="3"/>
      <c r="Y2" s="3"/>
      <c r="Z2" s="3"/>
    </row>
    <row r="3" spans="1:28" ht="9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62" t="s">
        <v>76</v>
      </c>
      <c r="O3" s="163"/>
      <c r="P3" s="163"/>
      <c r="Q3" s="164"/>
      <c r="R3" s="47"/>
    </row>
    <row r="4" spans="1:28" ht="66.75" customHeight="1" x14ac:dyDescent="0.25">
      <c r="A4" s="157" t="s">
        <v>77</v>
      </c>
      <c r="B4" s="159" t="s">
        <v>78</v>
      </c>
      <c r="C4" s="157" t="s">
        <v>79</v>
      </c>
      <c r="D4" s="157" t="s">
        <v>4</v>
      </c>
      <c r="E4" s="157" t="s">
        <v>9</v>
      </c>
      <c r="F4" s="159" t="s">
        <v>15</v>
      </c>
      <c r="G4" s="159" t="s">
        <v>16</v>
      </c>
      <c r="H4" s="159" t="s">
        <v>17</v>
      </c>
      <c r="I4" s="159" t="s">
        <v>149</v>
      </c>
      <c r="J4" s="159" t="s">
        <v>35</v>
      </c>
      <c r="K4" s="159" t="s">
        <v>38</v>
      </c>
      <c r="L4" s="159" t="s">
        <v>37</v>
      </c>
      <c r="M4" s="159" t="s">
        <v>21</v>
      </c>
      <c r="N4" s="165" t="s">
        <v>107</v>
      </c>
      <c r="O4" s="166"/>
      <c r="P4" s="48" t="s">
        <v>136</v>
      </c>
      <c r="Q4" s="48" t="s">
        <v>150</v>
      </c>
      <c r="R4" s="49" t="s">
        <v>80</v>
      </c>
      <c r="T4" s="38" t="s">
        <v>146</v>
      </c>
      <c r="U4" s="38" t="s">
        <v>148</v>
      </c>
      <c r="V4" s="38" t="s">
        <v>283</v>
      </c>
      <c r="W4" s="3" t="s">
        <v>35</v>
      </c>
      <c r="X4" s="3" t="s">
        <v>36</v>
      </c>
      <c r="Y4" s="3" t="s">
        <v>39</v>
      </c>
      <c r="Z4" s="38" t="s">
        <v>43</v>
      </c>
    </row>
    <row r="5" spans="1:28" ht="11.25" customHeight="1" x14ac:dyDescent="0.25">
      <c r="A5" s="158"/>
      <c r="B5" s="160"/>
      <c r="C5" s="158"/>
      <c r="D5" s="158"/>
      <c r="E5" s="158"/>
      <c r="F5" s="160"/>
      <c r="G5" s="160"/>
      <c r="H5" s="160"/>
      <c r="I5" s="160"/>
      <c r="J5" s="160"/>
      <c r="K5" s="160"/>
      <c r="L5" s="160"/>
      <c r="M5" s="160"/>
      <c r="N5" s="50" t="s">
        <v>28</v>
      </c>
      <c r="O5" s="51" t="s">
        <v>29</v>
      </c>
      <c r="P5" s="52"/>
      <c r="Q5" s="52"/>
      <c r="R5" s="51" t="s">
        <v>81</v>
      </c>
      <c r="U5" s="38"/>
      <c r="V5" s="38"/>
      <c r="W5" s="3"/>
      <c r="X5" s="3"/>
      <c r="Y5" s="3"/>
      <c r="Z5" s="38"/>
    </row>
    <row r="6" spans="1:28" ht="9" customHeight="1" x14ac:dyDescent="0.25">
      <c r="A6" s="53">
        <v>1</v>
      </c>
      <c r="B6" s="53">
        <v>2</v>
      </c>
      <c r="C6" s="54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  <c r="Q6" s="53">
        <v>17</v>
      </c>
      <c r="R6" s="53">
        <v>18</v>
      </c>
      <c r="U6" s="38"/>
      <c r="V6" s="38"/>
      <c r="W6" s="3"/>
      <c r="X6" s="3"/>
      <c r="Y6" s="3"/>
      <c r="Z6" s="3"/>
    </row>
    <row r="7" spans="1:28" ht="21" customHeight="1" x14ac:dyDescent="0.25">
      <c r="A7" s="55" t="s">
        <v>82</v>
      </c>
      <c r="B7" s="56"/>
      <c r="C7" s="57"/>
      <c r="D7" s="57"/>
      <c r="E7" s="79"/>
      <c r="F7" s="58"/>
      <c r="G7" s="59"/>
      <c r="H7" s="60" t="str">
        <f>IF(F7="","",(G7-F7)*24)</f>
        <v/>
      </c>
      <c r="I7" s="56"/>
      <c r="J7" s="56"/>
      <c r="K7" s="56"/>
      <c r="L7" s="56"/>
      <c r="M7" s="61" t="str">
        <f t="shared" ref="M7:M26" si="0">IF(B7="","",Z7)</f>
        <v/>
      </c>
      <c r="N7" s="62"/>
      <c r="O7" s="63" t="str">
        <f>IF(N7="","",N7*Stammdaten!$D$46)</f>
        <v/>
      </c>
      <c r="P7" s="64"/>
      <c r="Q7" s="63" t="str">
        <f>IF(SUM(M7)+SUM(O7)+SUM(P7)&gt;0,SUM(M7)+SUM(O7)+SUM(P7),"")</f>
        <v/>
      </c>
      <c r="R7" s="65"/>
      <c r="T7" t="str">
        <f>IF(H7&lt;&gt;"",IF(B7="H",IF(I7="x",Stammdaten!$F$36,0),0),"")</f>
        <v/>
      </c>
      <c r="U7" s="66" t="str">
        <f>IF(H7&lt;&gt;"",IF(B7="E",IF(H7=24,Stammdaten!$F$30,IF(H7&gt;Stammdaten!$E$28-0.01,Stammdaten!$F$29,IF(H7&gt;Stammdaten!$E$27-0.01,Stammdaten!$F$28,IF(H7&gt;Stammdaten!$E$26-0.01,Stammdaten!$F$27,IF(H7&gt;0,Stammdaten!$F$26,FALSE))))),IF(H7&gt;Stammdaten!$E$35-0.01,Stammdaten!$F$35,IF(H7&gt;Stammdaten!$E$33-0.01,Stammdaten!$F$34,IF(H7&gt;Stammdaten!$E$32-0.01,Stammdaten!$F$33,0)))),"")</f>
        <v/>
      </c>
      <c r="V7" s="66" t="str">
        <f>IF(H7&lt;&gt;"",MAX(T7:U7),"")</f>
        <v/>
      </c>
      <c r="W7" s="66">
        <f>IF(H7&gt;0,IF(J7="x", IF(B7="E",V7*Stammdaten!$F$42,Stammdaten!$E$38),0),0)</f>
        <v>0</v>
      </c>
      <c r="X7" s="66">
        <f>IF(H7&gt;0,IF(K7="x", IF(B7="E",V7*Stammdaten!$F$43,Stammdaten!$E$39),0),0)</f>
        <v>0</v>
      </c>
      <c r="Y7" s="66">
        <f>IF(H7&gt;0,IF(L7="x", IF(B7="E",V7*Stammdaten!$F$44,Stammdaten!$E$40),0),0)</f>
        <v>0</v>
      </c>
      <c r="Z7" s="66" t="str">
        <f>IF(V7&lt;&gt;"",IF(V7-(SUM(W7:Y7))&gt;0,(V7-SUM(W7:Y7)),0),"")</f>
        <v/>
      </c>
      <c r="AA7" s="67" t="s">
        <v>83</v>
      </c>
      <c r="AB7" s="67" t="s">
        <v>84</v>
      </c>
    </row>
    <row r="8" spans="1:28" ht="21" customHeight="1" x14ac:dyDescent="0.25">
      <c r="A8" s="55" t="s">
        <v>85</v>
      </c>
      <c r="B8" s="56"/>
      <c r="C8" s="57"/>
      <c r="D8" s="57"/>
      <c r="E8" s="57"/>
      <c r="F8" s="58"/>
      <c r="G8" s="59"/>
      <c r="H8" s="60" t="str">
        <f t="shared" ref="H8:H26" si="1">IF(F8="","",(G8-F8)*24)</f>
        <v/>
      </c>
      <c r="I8" s="56"/>
      <c r="J8" s="56"/>
      <c r="K8" s="56"/>
      <c r="L8" s="56"/>
      <c r="M8" s="61" t="str">
        <f t="shared" si="0"/>
        <v/>
      </c>
      <c r="N8" s="62"/>
      <c r="O8" s="63" t="str">
        <f>IF(N8="","",N8*Stammdaten!$D$46)</f>
        <v/>
      </c>
      <c r="P8" s="68"/>
      <c r="Q8" s="63" t="str">
        <f t="shared" ref="Q8:Q26" si="2">IF(SUM(M8)+SUM(O8)+SUM(P8)&gt;0,SUM(M8)+SUM(O8)+SUM(P8),"")</f>
        <v/>
      </c>
      <c r="R8" s="65"/>
      <c r="T8" t="str">
        <f>IF(H8&lt;&gt;"",IF(B8="H",IF(I8="x",Stammdaten!$F$36,0),0),"")</f>
        <v/>
      </c>
      <c r="U8" s="66" t="str">
        <f>IF(H8&lt;&gt;"",IF(B8="E",IF(H8=24,Stammdaten!$F$30,IF(H8&gt;Stammdaten!$E$28-0.01,Stammdaten!$F$29,IF(H8&gt;Stammdaten!$E$27-0.01,Stammdaten!$F$28,IF(H8&gt;Stammdaten!$E$26-0.01,Stammdaten!$F$27,IF(H8&gt;0,Stammdaten!$F$26,FALSE))))),IF(H8&gt;Stammdaten!$E$35-0.01,Stammdaten!$F$35,IF(H8&gt;Stammdaten!$E$33-0.01,Stammdaten!$F$34,IF(H8&gt;Stammdaten!$E$32-0.01,Stammdaten!$F$33,0)))),"")</f>
        <v/>
      </c>
      <c r="V8" s="66" t="str">
        <f t="shared" ref="V8:V26" si="3">IF(H8&lt;&gt;"",MAX(T8:U8),"")</f>
        <v/>
      </c>
      <c r="W8" s="66">
        <f>IF(H8&gt;0,IF(J8="x", IF(B8="E",V8*Stammdaten!$F$42,Stammdaten!$E$38),0),0)</f>
        <v>0</v>
      </c>
      <c r="X8" s="66">
        <f>IF(H8&gt;0,IF(K8="x", IF(B8="E",V8*Stammdaten!$F$43,Stammdaten!$E$39),0),0)</f>
        <v>0</v>
      </c>
      <c r="Y8" s="66">
        <f>IF(H8&gt;0,IF(L8="x", IF(B8="E",V8*Stammdaten!$F$44,Stammdaten!$E$40),0),0)</f>
        <v>0</v>
      </c>
      <c r="Z8" s="66" t="str">
        <f t="shared" ref="Z8:Z26" si="4">IF(V8&lt;&gt;"",IF(V8-(SUM(W8:Y8))&gt;0,(V8-SUM(W8:Y8)),0),"")</f>
        <v/>
      </c>
      <c r="AA8" s="67" t="s">
        <v>86</v>
      </c>
      <c r="AB8" s="67" t="s">
        <v>87</v>
      </c>
    </row>
    <row r="9" spans="1:28" ht="21" customHeight="1" x14ac:dyDescent="0.25">
      <c r="A9" s="55" t="s">
        <v>88</v>
      </c>
      <c r="B9" s="56"/>
      <c r="C9" s="57"/>
      <c r="D9" s="57"/>
      <c r="E9" s="128"/>
      <c r="F9" s="58"/>
      <c r="G9" s="59"/>
      <c r="H9" s="60" t="str">
        <f t="shared" si="1"/>
        <v/>
      </c>
      <c r="I9" s="56"/>
      <c r="J9" s="56"/>
      <c r="K9" s="56"/>
      <c r="L9" s="56"/>
      <c r="M9" s="61" t="str">
        <f t="shared" si="0"/>
        <v/>
      </c>
      <c r="N9" s="62"/>
      <c r="O9" s="63" t="str">
        <f>IF(N9="","",N9*Stammdaten!$D$46)</f>
        <v/>
      </c>
      <c r="P9" s="68"/>
      <c r="Q9" s="63" t="str">
        <f t="shared" si="2"/>
        <v/>
      </c>
      <c r="R9" s="65"/>
      <c r="T9" t="str">
        <f>IF(H9&lt;&gt;"",IF(B9="H",IF(I9="x",Stammdaten!$F$36,0),0),"")</f>
        <v/>
      </c>
      <c r="U9" s="66" t="str">
        <f>IF(H9&lt;&gt;"",IF(B9="E",IF(H9=24,Stammdaten!$F$30,IF(H9&gt;Stammdaten!$E$28-0.01,Stammdaten!$F$29,IF(H9&gt;Stammdaten!$E$27-0.01,Stammdaten!$F$28,IF(H9&gt;Stammdaten!$E$26-0.01,Stammdaten!$F$27,IF(H9&gt;0,Stammdaten!$F$26,FALSE))))),IF(H9&gt;Stammdaten!$E$35-0.01,Stammdaten!$F$35,IF(H9&gt;Stammdaten!$E$33-0.01,Stammdaten!$F$34,IF(H9&gt;Stammdaten!$E$32-0.01,Stammdaten!$F$33,0)))),"")</f>
        <v/>
      </c>
      <c r="V9" s="66" t="str">
        <f t="shared" si="3"/>
        <v/>
      </c>
      <c r="W9" s="66">
        <f>IF(H9&gt;0,IF(J9="x", IF(B9="E",V9*Stammdaten!$F$42,Stammdaten!$E$38),0),0)</f>
        <v>0</v>
      </c>
      <c r="X9" s="66">
        <f>IF(H9&gt;0,IF(K9="x", IF(B9="E",V9*Stammdaten!$F$43,Stammdaten!$E$39),0),0)</f>
        <v>0</v>
      </c>
      <c r="Y9" s="66">
        <f>IF(H9&gt;0,IF(L9="x", IF(B9="E",V9*Stammdaten!$F$44,Stammdaten!$E$40),0),0)</f>
        <v>0</v>
      </c>
      <c r="Z9" s="66" t="str">
        <f t="shared" si="4"/>
        <v/>
      </c>
    </row>
    <row r="10" spans="1:28" ht="21" customHeight="1" x14ac:dyDescent="0.25">
      <c r="A10" s="55" t="s">
        <v>89</v>
      </c>
      <c r="B10" s="56"/>
      <c r="C10" s="57"/>
      <c r="D10" s="57"/>
      <c r="E10" s="57"/>
      <c r="F10" s="58"/>
      <c r="G10" s="59"/>
      <c r="H10" s="60" t="str">
        <f t="shared" si="1"/>
        <v/>
      </c>
      <c r="I10" s="56"/>
      <c r="J10" s="56"/>
      <c r="K10" s="56"/>
      <c r="L10" s="56"/>
      <c r="M10" s="61" t="str">
        <f t="shared" si="0"/>
        <v/>
      </c>
      <c r="N10" s="62"/>
      <c r="O10" s="63" t="str">
        <f>IF(N10="","",N10*Stammdaten!$D$46)</f>
        <v/>
      </c>
      <c r="P10" s="68"/>
      <c r="Q10" s="63" t="str">
        <f t="shared" si="2"/>
        <v/>
      </c>
      <c r="R10" s="65"/>
      <c r="T10" t="str">
        <f>IF(H10&lt;&gt;"",IF(B10="H",IF(I10="x",Stammdaten!$F$36,0),0),"")</f>
        <v/>
      </c>
      <c r="U10" s="66" t="str">
        <f>IF(H10&lt;&gt;"",IF(B10="E",IF(H10=24,Stammdaten!$F$30,IF(H10&gt;Stammdaten!$E$28-0.01,Stammdaten!$F$29,IF(H10&gt;Stammdaten!$E$27-0.01,Stammdaten!$F$28,IF(H10&gt;Stammdaten!$E$26-0.01,Stammdaten!$F$27,IF(H10&gt;0,Stammdaten!$F$26,FALSE))))),IF(H10&gt;Stammdaten!$E$35-0.01,Stammdaten!$F$35,IF(H10&gt;Stammdaten!$E$33-0.01,Stammdaten!$F$34,IF(H10&gt;Stammdaten!$E$32-0.01,Stammdaten!$F$33,0)))),"")</f>
        <v/>
      </c>
      <c r="V10" s="66" t="str">
        <f t="shared" si="3"/>
        <v/>
      </c>
      <c r="W10" s="66">
        <f>IF(H10&gt;0,IF(J10="x", IF(B10="E",V10*Stammdaten!$F$42,Stammdaten!$E$38),0),0)</f>
        <v>0</v>
      </c>
      <c r="X10" s="66">
        <f>IF(H10&gt;0,IF(K10="x", IF(B10="E",V10*Stammdaten!$F$43,Stammdaten!$E$39),0),0)</f>
        <v>0</v>
      </c>
      <c r="Y10" s="66">
        <f>IF(H10&gt;0,IF(L10="x", IF(B10="E",V10*Stammdaten!$F$44,Stammdaten!$E$40),0),0)</f>
        <v>0</v>
      </c>
      <c r="Z10" s="66" t="str">
        <f t="shared" si="4"/>
        <v/>
      </c>
    </row>
    <row r="11" spans="1:28" ht="21" customHeight="1" x14ac:dyDescent="0.25">
      <c r="A11" s="55" t="s">
        <v>90</v>
      </c>
      <c r="B11" s="56"/>
      <c r="C11" s="57"/>
      <c r="D11" s="57"/>
      <c r="E11" s="57"/>
      <c r="F11" s="58"/>
      <c r="G11" s="59"/>
      <c r="H11" s="60" t="str">
        <f t="shared" si="1"/>
        <v/>
      </c>
      <c r="I11" s="56"/>
      <c r="J11" s="56"/>
      <c r="K11" s="56"/>
      <c r="L11" s="56"/>
      <c r="M11" s="61" t="str">
        <f t="shared" si="0"/>
        <v/>
      </c>
      <c r="N11" s="62"/>
      <c r="O11" s="63" t="str">
        <f>IF(N11="","",N11*Stammdaten!$D$46)</f>
        <v/>
      </c>
      <c r="P11" s="68"/>
      <c r="Q11" s="63" t="str">
        <f t="shared" si="2"/>
        <v/>
      </c>
      <c r="R11" s="65"/>
      <c r="T11" t="str">
        <f>IF(H11&lt;&gt;"",IF(B11="H",IF(I11="x",Stammdaten!$F$36,0),0),"")</f>
        <v/>
      </c>
      <c r="U11" s="66" t="str">
        <f>IF(H11&lt;&gt;"",IF(B11="E",IF(H11=24,Stammdaten!$F$30,IF(H11&gt;Stammdaten!$E$28-0.01,Stammdaten!$F$29,IF(H11&gt;Stammdaten!$E$27-0.01,Stammdaten!$F$28,IF(H11&gt;Stammdaten!$E$26-0.01,Stammdaten!$F$27,IF(H11&gt;0,Stammdaten!$F$26,FALSE))))),IF(H11&gt;Stammdaten!$E$35-0.01,Stammdaten!$F$35,IF(H11&gt;Stammdaten!$E$33-0.01,Stammdaten!$F$34,IF(H11&gt;Stammdaten!$E$32-0.01,Stammdaten!$F$33,0)))),"")</f>
        <v/>
      </c>
      <c r="V11" s="66" t="str">
        <f t="shared" si="3"/>
        <v/>
      </c>
      <c r="W11" s="66">
        <f>IF(H11&gt;0,IF(J11="x", IF(B11="E",V11*Stammdaten!$F$42,Stammdaten!$E$38),0),0)</f>
        <v>0</v>
      </c>
      <c r="X11" s="66">
        <f>IF(H11&gt;0,IF(K11="x", IF(B11="E",V11*Stammdaten!$F$43,Stammdaten!$E$39),0),0)</f>
        <v>0</v>
      </c>
      <c r="Y11" s="66">
        <f>IF(H11&gt;0,IF(L11="x", IF(B11="E",V11*Stammdaten!$F$44,Stammdaten!$E$40),0),0)</f>
        <v>0</v>
      </c>
      <c r="Z11" s="66" t="str">
        <f t="shared" si="4"/>
        <v/>
      </c>
    </row>
    <row r="12" spans="1:28" ht="21" customHeight="1" x14ac:dyDescent="0.25">
      <c r="A12" s="55" t="s">
        <v>91</v>
      </c>
      <c r="B12" s="56"/>
      <c r="C12" s="57"/>
      <c r="D12" s="57"/>
      <c r="E12" s="128"/>
      <c r="F12" s="58"/>
      <c r="G12" s="59"/>
      <c r="H12" s="60" t="str">
        <f>IF(F12="","",(G12-F12)*24)</f>
        <v/>
      </c>
      <c r="I12" s="56"/>
      <c r="J12" s="56"/>
      <c r="K12" s="56"/>
      <c r="L12" s="56"/>
      <c r="M12" s="61" t="str">
        <f t="shared" si="0"/>
        <v/>
      </c>
      <c r="N12" s="62"/>
      <c r="O12" s="63" t="str">
        <f>IF(N12="","",N12*Stammdaten!$D$46)</f>
        <v/>
      </c>
      <c r="P12" s="68"/>
      <c r="Q12" s="63" t="str">
        <f t="shared" si="2"/>
        <v/>
      </c>
      <c r="R12" s="65"/>
      <c r="T12" t="str">
        <f>IF(H12&lt;&gt;"",IF(B12="H",IF(I12="x",Stammdaten!$F$36,0),0),"")</f>
        <v/>
      </c>
      <c r="U12" s="66" t="str">
        <f>IF(H12&lt;&gt;"",IF(B12="E",IF(H12=24,Stammdaten!$F$30,IF(H12&gt;Stammdaten!$E$28-0.01,Stammdaten!$F$29,IF(H12&gt;Stammdaten!$E$27-0.01,Stammdaten!$F$28,IF(H12&gt;Stammdaten!$E$26-0.01,Stammdaten!$F$27,IF(H12&gt;0,Stammdaten!$F$26,FALSE))))),IF(H12&gt;Stammdaten!$E$35-0.01,Stammdaten!$F$35,IF(H12&gt;Stammdaten!$E$33-0.01,Stammdaten!$F$34,IF(H12&gt;Stammdaten!$E$32-0.01,Stammdaten!$F$33,0)))),"")</f>
        <v/>
      </c>
      <c r="V12" s="66" t="str">
        <f t="shared" si="3"/>
        <v/>
      </c>
      <c r="W12" s="66">
        <f>IF(H12&gt;0,IF(J12="x", IF(B12="E",V12*Stammdaten!$F$42,Stammdaten!$E$38),0),0)</f>
        <v>0</v>
      </c>
      <c r="X12" s="66">
        <f>IF(H12&gt;0,IF(K12="x", IF(B12="E",V12*Stammdaten!$F$43,Stammdaten!$E$39),0),0)</f>
        <v>0</v>
      </c>
      <c r="Y12" s="66">
        <f>IF(H12&gt;0,IF(L12="x", IF(B12="E",V12*Stammdaten!$F$44,Stammdaten!$E$40),0),0)</f>
        <v>0</v>
      </c>
      <c r="Z12" s="66" t="str">
        <f t="shared" si="4"/>
        <v/>
      </c>
    </row>
    <row r="13" spans="1:28" ht="21" customHeight="1" x14ac:dyDescent="0.25">
      <c r="A13" s="55" t="s">
        <v>92</v>
      </c>
      <c r="B13" s="56"/>
      <c r="C13" s="57"/>
      <c r="D13" s="57"/>
      <c r="E13" s="128"/>
      <c r="F13" s="58"/>
      <c r="G13" s="59"/>
      <c r="H13" s="60" t="str">
        <f t="shared" ref="H13:H16" si="5">IF(F13="","",(G13-F13)*24)</f>
        <v/>
      </c>
      <c r="I13" s="56"/>
      <c r="J13" s="56"/>
      <c r="K13" s="56"/>
      <c r="L13" s="56"/>
      <c r="M13" s="61" t="str">
        <f t="shared" si="0"/>
        <v/>
      </c>
      <c r="N13" s="62"/>
      <c r="O13" s="63" t="str">
        <f>IF(N13="","",N13*Stammdaten!$D$46)</f>
        <v/>
      </c>
      <c r="P13" s="68"/>
      <c r="Q13" s="63" t="str">
        <f t="shared" si="2"/>
        <v/>
      </c>
      <c r="R13" s="65"/>
      <c r="T13" t="str">
        <f>IF(H13&lt;&gt;"",IF(B13="H",IF(I13="x",Stammdaten!$F$36,0),0),"")</f>
        <v/>
      </c>
      <c r="U13" s="66" t="str">
        <f>IF(H13&lt;&gt;"",IF(B13="E",IF(H13=24,Stammdaten!$F$30,IF(H13&gt;Stammdaten!$E$28-0.01,Stammdaten!$F$29,IF(H13&gt;Stammdaten!$E$27-0.01,Stammdaten!$F$28,IF(H13&gt;Stammdaten!$E$26-0.01,Stammdaten!$F$27,IF(H13&gt;0,Stammdaten!$F$26,FALSE))))),IF(H13&gt;Stammdaten!$E$35-0.01,Stammdaten!$F$35,IF(H13&gt;Stammdaten!$E$33-0.01,Stammdaten!$F$34,IF(H13&gt;Stammdaten!$E$32-0.01,Stammdaten!$F$33,0)))),"")</f>
        <v/>
      </c>
      <c r="V13" s="66" t="str">
        <f t="shared" si="3"/>
        <v/>
      </c>
      <c r="W13" s="66">
        <f>IF(H13&gt;0,IF(J13="x", IF(B13="E",V13*Stammdaten!$F$42,Stammdaten!$E$38),0),0)</f>
        <v>0</v>
      </c>
      <c r="X13" s="66">
        <f>IF(H13&gt;0,IF(K13="x", IF(B13="E",V13*Stammdaten!$F$43,Stammdaten!$E$39),0),0)</f>
        <v>0</v>
      </c>
      <c r="Y13" s="66">
        <f>IF(H13&gt;0,IF(L13="x", IF(B13="E",V13*Stammdaten!$F$44,Stammdaten!$E$40),0),0)</f>
        <v>0</v>
      </c>
      <c r="Z13" s="66" t="str">
        <f t="shared" si="4"/>
        <v/>
      </c>
    </row>
    <row r="14" spans="1:28" ht="21" customHeight="1" x14ac:dyDescent="0.25">
      <c r="A14" s="55" t="s">
        <v>93</v>
      </c>
      <c r="B14" s="56"/>
      <c r="C14" s="57"/>
      <c r="D14" s="57"/>
      <c r="E14" s="128"/>
      <c r="F14" s="58"/>
      <c r="G14" s="59"/>
      <c r="H14" s="60" t="str">
        <f t="shared" si="5"/>
        <v/>
      </c>
      <c r="I14" s="56"/>
      <c r="J14" s="56"/>
      <c r="K14" s="56"/>
      <c r="L14" s="56"/>
      <c r="M14" s="61" t="str">
        <f t="shared" si="0"/>
        <v/>
      </c>
      <c r="N14" s="62"/>
      <c r="O14" s="63" t="str">
        <f>IF(N14="","",N14*Stammdaten!$D$46)</f>
        <v/>
      </c>
      <c r="P14" s="68"/>
      <c r="Q14" s="63" t="str">
        <f t="shared" si="2"/>
        <v/>
      </c>
      <c r="R14" s="65"/>
      <c r="T14" t="str">
        <f>IF(H14&lt;&gt;"",IF(B14="H",IF(I14="x",Stammdaten!$F$36,0),0),"")</f>
        <v/>
      </c>
      <c r="U14" s="66" t="str">
        <f>IF(H14&lt;&gt;"",IF(B14="E",IF(H14=24,Stammdaten!$F$30,IF(H14&gt;Stammdaten!$E$28-0.01,Stammdaten!$F$29,IF(H14&gt;Stammdaten!$E$27-0.01,Stammdaten!$F$28,IF(H14&gt;Stammdaten!$E$26-0.01,Stammdaten!$F$27,IF(H14&gt;0,Stammdaten!$F$26,FALSE))))),IF(H14&gt;Stammdaten!$E$35-0.01,Stammdaten!$F$35,IF(H14&gt;Stammdaten!$E$33-0.01,Stammdaten!$F$34,IF(H14&gt;Stammdaten!$E$32-0.01,Stammdaten!$F$33,0)))),"")</f>
        <v/>
      </c>
      <c r="V14" s="66" t="str">
        <f t="shared" si="3"/>
        <v/>
      </c>
      <c r="W14" s="66">
        <f>IF(H14&gt;0,IF(J14="x", IF(B14="E",V14*Stammdaten!$F$42,Stammdaten!$E$38),0),0)</f>
        <v>0</v>
      </c>
      <c r="X14" s="66">
        <f>IF(H14&gt;0,IF(K14="x", IF(B14="E",V14*Stammdaten!$F$43,Stammdaten!$E$39),0),0)</f>
        <v>0</v>
      </c>
      <c r="Y14" s="66">
        <f>IF(H14&gt;0,IF(L14="x", IF(B14="E",V14*Stammdaten!$F$44,Stammdaten!$E$40),0),0)</f>
        <v>0</v>
      </c>
      <c r="Z14" s="66" t="str">
        <f t="shared" si="4"/>
        <v/>
      </c>
    </row>
    <row r="15" spans="1:28" ht="21" customHeight="1" x14ac:dyDescent="0.25">
      <c r="A15" s="55" t="s">
        <v>94</v>
      </c>
      <c r="B15" s="56"/>
      <c r="C15" s="57"/>
      <c r="D15" s="57"/>
      <c r="E15" s="57"/>
      <c r="F15" s="58"/>
      <c r="G15" s="59"/>
      <c r="H15" s="60" t="str">
        <f t="shared" si="5"/>
        <v/>
      </c>
      <c r="I15" s="56"/>
      <c r="J15" s="56"/>
      <c r="K15" s="56"/>
      <c r="L15" s="56"/>
      <c r="M15" s="61" t="str">
        <f t="shared" si="0"/>
        <v/>
      </c>
      <c r="N15" s="62"/>
      <c r="O15" s="63" t="str">
        <f>IF(N15="","",N15*Stammdaten!$D$46)</f>
        <v/>
      </c>
      <c r="P15" s="69"/>
      <c r="Q15" s="63" t="str">
        <f t="shared" si="2"/>
        <v/>
      </c>
      <c r="R15" s="65"/>
      <c r="T15" t="str">
        <f>IF(H15&lt;&gt;"",IF(B15="H",IF(I15="x",Stammdaten!$F$36,0),0),"")</f>
        <v/>
      </c>
      <c r="U15" s="66" t="str">
        <f>IF(H15&lt;&gt;"",IF(B15="E",IF(H15=24,Stammdaten!$F$30,IF(H15&gt;Stammdaten!$E$28-0.01,Stammdaten!$F$29,IF(H15&gt;Stammdaten!$E$27-0.01,Stammdaten!$F$28,IF(H15&gt;Stammdaten!$E$26-0.01,Stammdaten!$F$27,IF(H15&gt;0,Stammdaten!$F$26,FALSE))))),IF(H15&gt;Stammdaten!$E$35-0.01,Stammdaten!$F$35,IF(H15&gt;Stammdaten!$E$33-0.01,Stammdaten!$F$34,IF(H15&gt;Stammdaten!$E$32-0.01,Stammdaten!$F$33,0)))),"")</f>
        <v/>
      </c>
      <c r="V15" s="66" t="str">
        <f t="shared" si="3"/>
        <v/>
      </c>
      <c r="W15" s="66">
        <f>IF(H15&gt;0,IF(J15="x", IF(B15="E",V15*Stammdaten!$F$42,Stammdaten!$E$38),0),0)</f>
        <v>0</v>
      </c>
      <c r="X15" s="66">
        <f>IF(H15&gt;0,IF(K15="x", IF(B15="E",V15*Stammdaten!$F$43,Stammdaten!$E$39),0),0)</f>
        <v>0</v>
      </c>
      <c r="Y15" s="66">
        <f>IF(H15&gt;0,IF(L15="x", IF(B15="E",V15*Stammdaten!$F$44,Stammdaten!$E$40),0),0)</f>
        <v>0</v>
      </c>
      <c r="Z15" s="66" t="str">
        <f t="shared" si="4"/>
        <v/>
      </c>
    </row>
    <row r="16" spans="1:28" ht="21" customHeight="1" x14ac:dyDescent="0.25">
      <c r="A16" s="55" t="s">
        <v>95</v>
      </c>
      <c r="B16" s="56"/>
      <c r="C16" s="57"/>
      <c r="D16" s="57"/>
      <c r="E16" s="57"/>
      <c r="F16" s="58"/>
      <c r="G16" s="59"/>
      <c r="H16" s="60" t="str">
        <f t="shared" si="5"/>
        <v/>
      </c>
      <c r="I16" s="56"/>
      <c r="J16" s="56"/>
      <c r="K16" s="56"/>
      <c r="L16" s="56"/>
      <c r="M16" s="61" t="str">
        <f t="shared" si="0"/>
        <v/>
      </c>
      <c r="N16" s="62"/>
      <c r="O16" s="63" t="str">
        <f>IF(N16="","",N16*Stammdaten!$D$46)</f>
        <v/>
      </c>
      <c r="P16" s="69"/>
      <c r="Q16" s="63" t="str">
        <f t="shared" si="2"/>
        <v/>
      </c>
      <c r="R16" s="65"/>
      <c r="T16" t="str">
        <f>IF(H16&lt;&gt;"",IF(B16="H",IF(I16="x",Stammdaten!$F$36,0),0),"")</f>
        <v/>
      </c>
      <c r="U16" s="66" t="str">
        <f>IF(H16&lt;&gt;"",IF(B16="E",IF(H16=24,Stammdaten!$F$30,IF(H16&gt;Stammdaten!$E$28-0.01,Stammdaten!$F$29,IF(H16&gt;Stammdaten!$E$27-0.01,Stammdaten!$F$28,IF(H16&gt;Stammdaten!$E$26-0.01,Stammdaten!$F$27,IF(H16&gt;0,Stammdaten!$F$26,FALSE))))),IF(H16&gt;Stammdaten!$E$35-0.01,Stammdaten!$F$35,IF(H16&gt;Stammdaten!$E$33-0.01,Stammdaten!$F$34,IF(H16&gt;Stammdaten!$E$32-0.01,Stammdaten!$F$33,0)))),"")</f>
        <v/>
      </c>
      <c r="V16" s="66" t="str">
        <f t="shared" si="3"/>
        <v/>
      </c>
      <c r="W16" s="66">
        <f>IF(H16&gt;0,IF(J16="x", IF(B16="E",V16*Stammdaten!$F$42,Stammdaten!$E$38),0),0)</f>
        <v>0</v>
      </c>
      <c r="X16" s="66">
        <f>IF(H16&gt;0,IF(K16="x", IF(B16="E",V16*Stammdaten!$F$43,Stammdaten!$E$39),0),0)</f>
        <v>0</v>
      </c>
      <c r="Y16" s="66">
        <f>IF(H16&gt;0,IF(L16="x", IF(B16="E",V16*Stammdaten!$F$44,Stammdaten!$E$40),0),0)</f>
        <v>0</v>
      </c>
      <c r="Z16" s="66" t="str">
        <f t="shared" si="4"/>
        <v/>
      </c>
    </row>
    <row r="17" spans="1:26" ht="21" customHeight="1" x14ac:dyDescent="0.25">
      <c r="A17" s="55" t="s">
        <v>96</v>
      </c>
      <c r="B17" s="56"/>
      <c r="C17" s="57"/>
      <c r="D17" s="57"/>
      <c r="E17" s="57"/>
      <c r="F17" s="58"/>
      <c r="G17" s="59"/>
      <c r="H17" s="60" t="str">
        <f t="shared" si="1"/>
        <v/>
      </c>
      <c r="I17" s="56"/>
      <c r="J17" s="56"/>
      <c r="K17" s="56"/>
      <c r="L17" s="56"/>
      <c r="M17" s="61" t="str">
        <f t="shared" si="0"/>
        <v/>
      </c>
      <c r="N17" s="62"/>
      <c r="O17" s="63" t="str">
        <f>IF(N17="","",N17*Stammdaten!$D$46)</f>
        <v/>
      </c>
      <c r="P17" s="69"/>
      <c r="Q17" s="63" t="str">
        <f t="shared" si="2"/>
        <v/>
      </c>
      <c r="R17" s="65"/>
      <c r="T17" t="str">
        <f>IF(H17&lt;&gt;"",IF(B17="H",IF(I17="x",Stammdaten!$F$36,0),0),"")</f>
        <v/>
      </c>
      <c r="U17" s="66" t="str">
        <f>IF(H17&lt;&gt;"",IF(B17="E",IF(H17=24,Stammdaten!$F$30,IF(H17&gt;Stammdaten!$E$28-0.01,Stammdaten!$F$29,IF(H17&gt;Stammdaten!$E$27-0.01,Stammdaten!$F$28,IF(H17&gt;Stammdaten!$E$26-0.01,Stammdaten!$F$27,IF(H17&gt;0,Stammdaten!$F$26,FALSE))))),IF(H17&gt;Stammdaten!$E$35-0.01,Stammdaten!$F$35,IF(H17&gt;Stammdaten!$E$33-0.01,Stammdaten!$F$34,IF(H17&gt;Stammdaten!$E$32-0.01,Stammdaten!$F$33,0)))),"")</f>
        <v/>
      </c>
      <c r="V17" s="66" t="str">
        <f t="shared" si="3"/>
        <v/>
      </c>
      <c r="W17" s="66">
        <f>IF(H17&gt;0,IF(J17="x", IF(B17="E",V17*Stammdaten!$F$42,Stammdaten!$E$38),0),0)</f>
        <v>0</v>
      </c>
      <c r="X17" s="66">
        <f>IF(H17&gt;0,IF(K17="x", IF(B17="E",V17*Stammdaten!$F$43,Stammdaten!$E$39),0),0)</f>
        <v>0</v>
      </c>
      <c r="Y17" s="66">
        <f>IF(H17&gt;0,IF(L17="x", IF(B17="E",V17*Stammdaten!$F$44,Stammdaten!$E$40),0),0)</f>
        <v>0</v>
      </c>
      <c r="Z17" s="66" t="str">
        <f t="shared" si="4"/>
        <v/>
      </c>
    </row>
    <row r="18" spans="1:26" ht="21" customHeight="1" x14ac:dyDescent="0.25">
      <c r="A18" s="55" t="s">
        <v>97</v>
      </c>
      <c r="B18" s="56"/>
      <c r="C18" s="57"/>
      <c r="D18" s="57"/>
      <c r="E18" s="57"/>
      <c r="F18" s="58"/>
      <c r="G18" s="59"/>
      <c r="H18" s="60" t="str">
        <f t="shared" si="1"/>
        <v/>
      </c>
      <c r="I18" s="56"/>
      <c r="J18" s="56"/>
      <c r="K18" s="56"/>
      <c r="L18" s="56"/>
      <c r="M18" s="61" t="str">
        <f t="shared" si="0"/>
        <v/>
      </c>
      <c r="N18" s="62"/>
      <c r="O18" s="63" t="str">
        <f>IF(N18="","",N18*Stammdaten!$D$46)</f>
        <v/>
      </c>
      <c r="P18" s="69"/>
      <c r="Q18" s="63" t="str">
        <f t="shared" si="2"/>
        <v/>
      </c>
      <c r="R18" s="65"/>
      <c r="T18" t="str">
        <f>IF(H18&lt;&gt;"",IF(B18="H",IF(I18="x",Stammdaten!$F$36,0),0),"")</f>
        <v/>
      </c>
      <c r="U18" s="66" t="str">
        <f>IF(H18&lt;&gt;"",IF(B18="E",IF(H18=24,Stammdaten!$F$30,IF(H18&gt;Stammdaten!$E$28-0.01,Stammdaten!$F$29,IF(H18&gt;Stammdaten!$E$27-0.01,Stammdaten!$F$28,IF(H18&gt;Stammdaten!$E$26-0.01,Stammdaten!$F$27,IF(H18&gt;0,Stammdaten!$F$26,FALSE))))),IF(H18&gt;Stammdaten!$E$35-0.01,Stammdaten!$F$35,IF(H18&gt;Stammdaten!$E$33-0.01,Stammdaten!$F$34,IF(H18&gt;Stammdaten!$E$32-0.01,Stammdaten!$F$33,0)))),"")</f>
        <v/>
      </c>
      <c r="V18" s="66" t="str">
        <f t="shared" si="3"/>
        <v/>
      </c>
      <c r="W18" s="66">
        <f>IF(H18&gt;0,IF(J18="x", IF(B18="E",V18*Stammdaten!$F$42,Stammdaten!$E$38),0),0)</f>
        <v>0</v>
      </c>
      <c r="X18" s="66">
        <f>IF(H18&gt;0,IF(K18="x", IF(B18="E",V18*Stammdaten!$F$43,Stammdaten!$E$39),0),0)</f>
        <v>0</v>
      </c>
      <c r="Y18" s="66">
        <f>IF(H18&gt;0,IF(L18="x", IF(B18="E",V18*Stammdaten!$F$44,Stammdaten!$E$40),0),0)</f>
        <v>0</v>
      </c>
      <c r="Z18" s="66" t="str">
        <f t="shared" si="4"/>
        <v/>
      </c>
    </row>
    <row r="19" spans="1:26" ht="21" customHeight="1" x14ac:dyDescent="0.25">
      <c r="A19" s="55" t="s">
        <v>98</v>
      </c>
      <c r="B19" s="56"/>
      <c r="C19" s="57"/>
      <c r="D19" s="57"/>
      <c r="E19" s="128"/>
      <c r="F19" s="58"/>
      <c r="G19" s="59"/>
      <c r="H19" s="60" t="str">
        <f t="shared" si="1"/>
        <v/>
      </c>
      <c r="I19" s="56"/>
      <c r="J19" s="56"/>
      <c r="K19" s="56"/>
      <c r="L19" s="56"/>
      <c r="M19" s="61" t="str">
        <f t="shared" si="0"/>
        <v/>
      </c>
      <c r="N19" s="62"/>
      <c r="O19" s="63" t="str">
        <f>IF(N19="","",N19*Stammdaten!$D$46)</f>
        <v/>
      </c>
      <c r="P19" s="69"/>
      <c r="Q19" s="63" t="str">
        <f t="shared" si="2"/>
        <v/>
      </c>
      <c r="R19" s="65"/>
      <c r="T19" t="str">
        <f>IF(H19&lt;&gt;"",IF(B19="H",IF(I19="x",Stammdaten!$F$36,0),0),"")</f>
        <v/>
      </c>
      <c r="U19" s="66" t="str">
        <f>IF(H19&lt;&gt;"",IF(B19="E",IF(H19=24,Stammdaten!$F$30,IF(H19&gt;Stammdaten!$E$28-0.01,Stammdaten!$F$29,IF(H19&gt;Stammdaten!$E$27-0.01,Stammdaten!$F$28,IF(H19&gt;Stammdaten!$E$26-0.01,Stammdaten!$F$27,IF(H19&gt;0,Stammdaten!$F$26,FALSE))))),IF(H19&gt;Stammdaten!$E$35-0.01,Stammdaten!$F$35,IF(H19&gt;Stammdaten!$E$33-0.01,Stammdaten!$F$34,IF(H19&gt;Stammdaten!$E$32-0.01,Stammdaten!$F$33,0)))),"")</f>
        <v/>
      </c>
      <c r="V19" s="66" t="str">
        <f t="shared" si="3"/>
        <v/>
      </c>
      <c r="W19" s="66">
        <f>IF(H19&gt;0,IF(J19="x", IF(B19="E",V19*Stammdaten!$F$42,Stammdaten!$E$38),0),0)</f>
        <v>0</v>
      </c>
      <c r="X19" s="66">
        <f>IF(H19&gt;0,IF(K19="x", IF(B19="E",V19*Stammdaten!$F$43,Stammdaten!$E$39),0),0)</f>
        <v>0</v>
      </c>
      <c r="Y19" s="66">
        <f>IF(H19&gt;0,IF(L19="x", IF(B19="E",V19*Stammdaten!$F$44,Stammdaten!$E$40),0),0)</f>
        <v>0</v>
      </c>
      <c r="Z19" s="66" t="str">
        <f t="shared" si="4"/>
        <v/>
      </c>
    </row>
    <row r="20" spans="1:26" ht="21" customHeight="1" x14ac:dyDescent="0.25">
      <c r="A20" s="55" t="s">
        <v>99</v>
      </c>
      <c r="B20" s="56"/>
      <c r="C20" s="57"/>
      <c r="D20" s="57"/>
      <c r="E20" s="128"/>
      <c r="F20" s="58"/>
      <c r="G20" s="59"/>
      <c r="H20" s="60" t="str">
        <f t="shared" si="1"/>
        <v/>
      </c>
      <c r="I20" s="56"/>
      <c r="J20" s="56"/>
      <c r="K20" s="56"/>
      <c r="L20" s="56"/>
      <c r="M20" s="61" t="str">
        <f t="shared" si="0"/>
        <v/>
      </c>
      <c r="N20" s="62"/>
      <c r="O20" s="63" t="str">
        <f>IF(N20="","",N20*Stammdaten!$D$46)</f>
        <v/>
      </c>
      <c r="P20" s="69"/>
      <c r="Q20" s="63" t="str">
        <f t="shared" si="2"/>
        <v/>
      </c>
      <c r="R20" s="65"/>
      <c r="T20" t="str">
        <f>IF(H20&lt;&gt;"",IF(B20="H",IF(I20="x",Stammdaten!$F$36,0),0),"")</f>
        <v/>
      </c>
      <c r="U20" s="66" t="str">
        <f>IF(H20&lt;&gt;"",IF(B20="E",IF(H20=24,Stammdaten!$F$30,IF(H20&gt;Stammdaten!$E$28-0.01,Stammdaten!$F$29,IF(H20&gt;Stammdaten!$E$27-0.01,Stammdaten!$F$28,IF(H20&gt;Stammdaten!$E$26-0.01,Stammdaten!$F$27,IF(H20&gt;0,Stammdaten!$F$26,FALSE))))),IF(H20&gt;Stammdaten!$E$35-0.01,Stammdaten!$F$35,IF(H20&gt;Stammdaten!$E$33-0.01,Stammdaten!$F$34,IF(H20&gt;Stammdaten!$E$32-0.01,Stammdaten!$F$33,0)))),"")</f>
        <v/>
      </c>
      <c r="V20" s="66" t="str">
        <f t="shared" si="3"/>
        <v/>
      </c>
      <c r="W20" s="66">
        <f>IF(H20&gt;0,IF(J20="x", IF(B20="E",V20*Stammdaten!$F$42,Stammdaten!$E$38),0),0)</f>
        <v>0</v>
      </c>
      <c r="X20" s="66">
        <f>IF(H20&gt;0,IF(K20="x", IF(B20="E",V20*Stammdaten!$F$43,Stammdaten!$E$39),0),0)</f>
        <v>0</v>
      </c>
      <c r="Y20" s="66">
        <f>IF(H20&gt;0,IF(L20="x", IF(B20="E",V20*Stammdaten!$F$44,Stammdaten!$E$40),0),0)</f>
        <v>0</v>
      </c>
      <c r="Z20" s="66" t="str">
        <f t="shared" si="4"/>
        <v/>
      </c>
    </row>
    <row r="21" spans="1:26" ht="21" customHeight="1" x14ac:dyDescent="0.25">
      <c r="A21" s="55" t="s">
        <v>100</v>
      </c>
      <c r="B21" s="56"/>
      <c r="C21" s="57"/>
      <c r="D21" s="57"/>
      <c r="E21" s="128"/>
      <c r="F21" s="58"/>
      <c r="G21" s="59"/>
      <c r="H21" s="60" t="str">
        <f t="shared" si="1"/>
        <v/>
      </c>
      <c r="I21" s="56"/>
      <c r="J21" s="56"/>
      <c r="K21" s="56"/>
      <c r="L21" s="56"/>
      <c r="M21" s="61" t="str">
        <f t="shared" si="0"/>
        <v/>
      </c>
      <c r="N21" s="62"/>
      <c r="O21" s="63" t="str">
        <f>IF(N21="","",N21*Stammdaten!$D$46)</f>
        <v/>
      </c>
      <c r="P21" s="69"/>
      <c r="Q21" s="63" t="str">
        <f t="shared" si="2"/>
        <v/>
      </c>
      <c r="R21" s="65"/>
      <c r="T21" t="str">
        <f>IF(H21&lt;&gt;"",IF(B21="H",IF(I21="x",Stammdaten!$F$36,0),0),"")</f>
        <v/>
      </c>
      <c r="U21" s="66" t="str">
        <f>IF(H21&lt;&gt;"",IF(B21="E",IF(H21=24,Stammdaten!$F$30,IF(H21&gt;Stammdaten!$E$28-0.01,Stammdaten!$F$29,IF(H21&gt;Stammdaten!$E$27-0.01,Stammdaten!$F$28,IF(H21&gt;Stammdaten!$E$26-0.01,Stammdaten!$F$27,IF(H21&gt;0,Stammdaten!$F$26,FALSE))))),IF(H21&gt;Stammdaten!$E$35-0.01,Stammdaten!$F$35,IF(H21&gt;Stammdaten!$E$33-0.01,Stammdaten!$F$34,IF(H21&gt;Stammdaten!$E$32-0.01,Stammdaten!$F$33,0)))),"")</f>
        <v/>
      </c>
      <c r="V21" s="66" t="str">
        <f t="shared" si="3"/>
        <v/>
      </c>
      <c r="W21" s="66">
        <f>IF(H21&gt;0,IF(J21="x", IF(B21="E",V21*Stammdaten!$F$42,Stammdaten!$E$38),0),0)</f>
        <v>0</v>
      </c>
      <c r="X21" s="66">
        <f>IF(H21&gt;0,IF(K21="x", IF(B21="E",V21*Stammdaten!$F$43,Stammdaten!$E$39),0),0)</f>
        <v>0</v>
      </c>
      <c r="Y21" s="66">
        <f>IF(H21&gt;0,IF(L21="x", IF(B21="E",V21*Stammdaten!$F$44,Stammdaten!$E$40),0),0)</f>
        <v>0</v>
      </c>
      <c r="Z21" s="66" t="str">
        <f t="shared" si="4"/>
        <v/>
      </c>
    </row>
    <row r="22" spans="1:26" ht="21" customHeight="1" x14ac:dyDescent="0.25">
      <c r="A22" s="55" t="s">
        <v>101</v>
      </c>
      <c r="B22" s="56"/>
      <c r="C22" s="57"/>
      <c r="D22" s="57"/>
      <c r="E22" s="57"/>
      <c r="F22" s="58"/>
      <c r="G22" s="59"/>
      <c r="H22" s="60" t="str">
        <f t="shared" si="1"/>
        <v/>
      </c>
      <c r="I22" s="56"/>
      <c r="J22" s="56"/>
      <c r="K22" s="56"/>
      <c r="L22" s="56"/>
      <c r="M22" s="61" t="str">
        <f t="shared" si="0"/>
        <v/>
      </c>
      <c r="N22" s="62"/>
      <c r="O22" s="63" t="str">
        <f>IF(N22="","",N22*Stammdaten!$D$46)</f>
        <v/>
      </c>
      <c r="P22" s="69"/>
      <c r="Q22" s="63" t="str">
        <f t="shared" si="2"/>
        <v/>
      </c>
      <c r="R22" s="65"/>
      <c r="T22" t="str">
        <f>IF(H22&lt;&gt;"",IF(B22="H",IF(I22="x",Stammdaten!$F$36,0),0),"")</f>
        <v/>
      </c>
      <c r="U22" s="66" t="str">
        <f>IF(H22&lt;&gt;"",IF(B22="E",IF(H22=24,Stammdaten!$F$30,IF(H22&gt;Stammdaten!$E$28-0.01,Stammdaten!$F$29,IF(H22&gt;Stammdaten!$E$27-0.01,Stammdaten!$F$28,IF(H22&gt;Stammdaten!$E$26-0.01,Stammdaten!$F$27,IF(H22&gt;0,Stammdaten!$F$26,FALSE))))),IF(H22&gt;Stammdaten!$E$35-0.01,Stammdaten!$F$35,IF(H22&gt;Stammdaten!$E$33-0.01,Stammdaten!$F$34,IF(H22&gt;Stammdaten!$E$32-0.01,Stammdaten!$F$33,0)))),"")</f>
        <v/>
      </c>
      <c r="V22" s="66" t="str">
        <f t="shared" si="3"/>
        <v/>
      </c>
      <c r="W22" s="66">
        <f>IF(H22&gt;0,IF(J22="x", IF(B22="E",V22*Stammdaten!$F$42,Stammdaten!$E$38),0),0)</f>
        <v>0</v>
      </c>
      <c r="X22" s="66">
        <f>IF(H22&gt;0,IF(K22="x", IF(B22="E",V22*Stammdaten!$F$43,Stammdaten!$E$39),0),0)</f>
        <v>0</v>
      </c>
      <c r="Y22" s="66">
        <f>IF(H22&gt;0,IF(L22="x", IF(B22="E",V22*Stammdaten!$F$44,Stammdaten!$E$40),0),0)</f>
        <v>0</v>
      </c>
      <c r="Z22" s="66" t="str">
        <f t="shared" si="4"/>
        <v/>
      </c>
    </row>
    <row r="23" spans="1:26" ht="21" customHeight="1" x14ac:dyDescent="0.25">
      <c r="A23" s="55" t="s">
        <v>102</v>
      </c>
      <c r="B23" s="56"/>
      <c r="C23" s="57"/>
      <c r="D23" s="57"/>
      <c r="E23" s="128"/>
      <c r="F23" s="58"/>
      <c r="G23" s="59"/>
      <c r="H23" s="60" t="str">
        <f t="shared" si="1"/>
        <v/>
      </c>
      <c r="I23" s="56"/>
      <c r="J23" s="56"/>
      <c r="K23" s="56"/>
      <c r="L23" s="56"/>
      <c r="M23" s="61" t="str">
        <f t="shared" si="0"/>
        <v/>
      </c>
      <c r="N23" s="62"/>
      <c r="O23" s="63" t="str">
        <f>IF(N23="","",N23*Stammdaten!$D$46)</f>
        <v/>
      </c>
      <c r="P23" s="69"/>
      <c r="Q23" s="63" t="str">
        <f t="shared" si="2"/>
        <v/>
      </c>
      <c r="R23" s="65"/>
      <c r="T23" t="str">
        <f>IF(H23&lt;&gt;"",IF(B23="H",IF(I23="x",Stammdaten!$F$36,0),0),"")</f>
        <v/>
      </c>
      <c r="U23" s="66" t="str">
        <f>IF(H23&lt;&gt;"",IF(B23="E",IF(H23=24,Stammdaten!$F$30,IF(H23&gt;Stammdaten!$E$28-0.01,Stammdaten!$F$29,IF(H23&gt;Stammdaten!$E$27-0.01,Stammdaten!$F$28,IF(H23&gt;Stammdaten!$E$26-0.01,Stammdaten!$F$27,IF(H23&gt;0,Stammdaten!$F$26,FALSE))))),IF(H23&gt;Stammdaten!$E$35-0.01,Stammdaten!$F$35,IF(H23&gt;Stammdaten!$E$33-0.01,Stammdaten!$F$34,IF(H23&gt;Stammdaten!$E$32-0.01,Stammdaten!$F$33,0)))),"")</f>
        <v/>
      </c>
      <c r="V23" s="66" t="str">
        <f t="shared" si="3"/>
        <v/>
      </c>
      <c r="W23" s="66">
        <f>IF(H23&gt;0,IF(J23="x", IF(B23="E",V23*Stammdaten!$F$42,Stammdaten!$E$38),0),0)</f>
        <v>0</v>
      </c>
      <c r="X23" s="66">
        <f>IF(H23&gt;0,IF(K23="x", IF(B23="E",V23*Stammdaten!$F$43,Stammdaten!$E$39),0),0)</f>
        <v>0</v>
      </c>
      <c r="Y23" s="66">
        <f>IF(H23&gt;0,IF(L23="x", IF(B23="E",V23*Stammdaten!$F$44,Stammdaten!$E$40),0),0)</f>
        <v>0</v>
      </c>
      <c r="Z23" s="66" t="str">
        <f t="shared" si="4"/>
        <v/>
      </c>
    </row>
    <row r="24" spans="1:26" ht="21" customHeight="1" x14ac:dyDescent="0.25">
      <c r="A24" s="55" t="s">
        <v>103</v>
      </c>
      <c r="B24" s="56"/>
      <c r="C24" s="57"/>
      <c r="D24" s="57"/>
      <c r="E24" s="128"/>
      <c r="F24" s="58"/>
      <c r="G24" s="59"/>
      <c r="H24" s="60" t="str">
        <f t="shared" si="1"/>
        <v/>
      </c>
      <c r="I24" s="56"/>
      <c r="J24" s="56"/>
      <c r="K24" s="56"/>
      <c r="L24" s="56"/>
      <c r="M24" s="61" t="str">
        <f t="shared" si="0"/>
        <v/>
      </c>
      <c r="N24" s="62"/>
      <c r="O24" s="63" t="str">
        <f>IF(N24="","",N24*Stammdaten!$D$46)</f>
        <v/>
      </c>
      <c r="P24" s="69"/>
      <c r="Q24" s="63" t="str">
        <f t="shared" si="2"/>
        <v/>
      </c>
      <c r="R24" s="65"/>
      <c r="T24" t="str">
        <f>IF(H24&lt;&gt;"",IF(B24="H",IF(I24="x",Stammdaten!$F$36,0),0),"")</f>
        <v/>
      </c>
      <c r="U24" s="66" t="str">
        <f>IF(H24&lt;&gt;"",IF(B24="E",IF(H24=24,Stammdaten!$F$30,IF(H24&gt;Stammdaten!$E$28-0.01,Stammdaten!$F$29,IF(H24&gt;Stammdaten!$E$27-0.01,Stammdaten!$F$28,IF(H24&gt;Stammdaten!$E$26-0.01,Stammdaten!$F$27,IF(H24&gt;0,Stammdaten!$F$26,FALSE))))),IF(H24&gt;Stammdaten!$E$35-0.01,Stammdaten!$F$35,IF(H24&gt;Stammdaten!$E$33-0.01,Stammdaten!$F$34,IF(H24&gt;Stammdaten!$E$32-0.01,Stammdaten!$F$33,0)))),"")</f>
        <v/>
      </c>
      <c r="V24" s="66" t="str">
        <f t="shared" si="3"/>
        <v/>
      </c>
      <c r="W24" s="66">
        <f>IF(H24&gt;0,IF(J24="x", IF(B24="E",V24*Stammdaten!$F$42,Stammdaten!$E$38),0),0)</f>
        <v>0</v>
      </c>
      <c r="X24" s="66">
        <f>IF(H24&gt;0,IF(K24="x", IF(B24="E",V24*Stammdaten!$F$43,Stammdaten!$E$39),0),0)</f>
        <v>0</v>
      </c>
      <c r="Y24" s="66">
        <f>IF(H24&gt;0,IF(L24="x", IF(B24="E",V24*Stammdaten!$F$44,Stammdaten!$E$40),0),0)</f>
        <v>0</v>
      </c>
      <c r="Z24" s="66" t="str">
        <f t="shared" si="4"/>
        <v/>
      </c>
    </row>
    <row r="25" spans="1:26" ht="21" customHeight="1" x14ac:dyDescent="0.25">
      <c r="A25" s="55" t="s">
        <v>104</v>
      </c>
      <c r="B25" s="56"/>
      <c r="C25" s="57"/>
      <c r="D25" s="57"/>
      <c r="E25" s="128"/>
      <c r="F25" s="58"/>
      <c r="G25" s="59"/>
      <c r="H25" s="60" t="str">
        <f t="shared" si="1"/>
        <v/>
      </c>
      <c r="I25" s="56"/>
      <c r="J25" s="56"/>
      <c r="K25" s="56"/>
      <c r="L25" s="56"/>
      <c r="M25" s="61" t="str">
        <f t="shared" si="0"/>
        <v/>
      </c>
      <c r="N25" s="62"/>
      <c r="O25" s="63" t="str">
        <f>IF(N25="","",N25*Stammdaten!$D$46)</f>
        <v/>
      </c>
      <c r="P25" s="69"/>
      <c r="Q25" s="63" t="str">
        <f t="shared" si="2"/>
        <v/>
      </c>
      <c r="R25" s="65"/>
      <c r="T25" t="str">
        <f>IF(H25&lt;&gt;"",IF(B25="H",IF(I25="x",Stammdaten!$F$36,0),0),"")</f>
        <v/>
      </c>
      <c r="U25" s="66" t="str">
        <f>IF(H25&lt;&gt;"",IF(B25="E",IF(H25=24,Stammdaten!$F$30,IF(H25&gt;Stammdaten!$E$28-0.01,Stammdaten!$F$29,IF(H25&gt;Stammdaten!$E$27-0.01,Stammdaten!$F$28,IF(H25&gt;Stammdaten!$E$26-0.01,Stammdaten!$F$27,IF(H25&gt;0,Stammdaten!$F$26,FALSE))))),IF(H25&gt;Stammdaten!$E$35-0.01,Stammdaten!$F$35,IF(H25&gt;Stammdaten!$E$33-0.01,Stammdaten!$F$34,IF(H25&gt;Stammdaten!$E$32-0.01,Stammdaten!$F$33,0)))),"")</f>
        <v/>
      </c>
      <c r="V25" s="66" t="str">
        <f t="shared" si="3"/>
        <v/>
      </c>
      <c r="W25" s="66">
        <f>IF(H25&gt;0,IF(J25="x", IF(B25="E",V25*Stammdaten!$F$42,Stammdaten!$E$38),0),0)</f>
        <v>0</v>
      </c>
      <c r="X25" s="66">
        <f>IF(H25&gt;0,IF(K25="x", IF(B25="E",V25*Stammdaten!$F$43,Stammdaten!$E$39),0),0)</f>
        <v>0</v>
      </c>
      <c r="Y25" s="66">
        <f>IF(H25&gt;0,IF(L25="x", IF(B25="E",V25*Stammdaten!$F$44,Stammdaten!$E$40),0),0)</f>
        <v>0</v>
      </c>
      <c r="Z25" s="66" t="str">
        <f t="shared" si="4"/>
        <v/>
      </c>
    </row>
    <row r="26" spans="1:26" ht="21" customHeight="1" x14ac:dyDescent="0.25">
      <c r="A26" s="55" t="s">
        <v>105</v>
      </c>
      <c r="B26" s="56"/>
      <c r="C26" s="57"/>
      <c r="D26" s="57"/>
      <c r="E26" s="57"/>
      <c r="F26" s="58"/>
      <c r="G26" s="59"/>
      <c r="H26" s="60" t="str">
        <f t="shared" si="1"/>
        <v/>
      </c>
      <c r="I26" s="56"/>
      <c r="J26" s="56"/>
      <c r="K26" s="56"/>
      <c r="L26" s="56"/>
      <c r="M26" s="61" t="str">
        <f t="shared" si="0"/>
        <v/>
      </c>
      <c r="N26" s="62"/>
      <c r="O26" s="63" t="str">
        <f>IF(N26="","",N26*Stammdaten!$D$46)</f>
        <v/>
      </c>
      <c r="P26" s="69"/>
      <c r="Q26" s="63" t="str">
        <f t="shared" si="2"/>
        <v/>
      </c>
      <c r="R26" s="65"/>
      <c r="T26" t="str">
        <f>IF(H26&lt;&gt;"",IF(B26="H",IF(I26="x",Stammdaten!$F$36,0),0),"")</f>
        <v/>
      </c>
      <c r="U26" s="66" t="str">
        <f>IF(H26&lt;&gt;"",IF(B26="E",IF(H26=24,Stammdaten!$F$30,IF(H26&gt;Stammdaten!$E$28-0.01,Stammdaten!$F$29,IF(H26&gt;Stammdaten!$E$27-0.01,Stammdaten!$F$28,IF(H26&gt;Stammdaten!$E$26-0.01,Stammdaten!$F$27,IF(H26&gt;0,Stammdaten!$F$26,FALSE))))),IF(H26&gt;Stammdaten!$E$35-0.01,Stammdaten!$F$35,IF(H26&gt;Stammdaten!$E$33-0.01,Stammdaten!$F$34,IF(H26&gt;Stammdaten!$E$32-0.01,Stammdaten!$F$33,0)))),"")</f>
        <v/>
      </c>
      <c r="V26" s="66" t="str">
        <f t="shared" si="3"/>
        <v/>
      </c>
      <c r="W26" s="66">
        <f>IF(H26&gt;0,IF(J26="x", IF(B26="E",V26*Stammdaten!$F$42,Stammdaten!$E$38),0),0)</f>
        <v>0</v>
      </c>
      <c r="X26" s="66">
        <f>IF(H26&gt;0,IF(K26="x", IF(B26="E",V26*Stammdaten!$F$43,Stammdaten!$E$39),0),0)</f>
        <v>0</v>
      </c>
      <c r="Y26" s="66">
        <f>IF(H26&gt;0,IF(L26="x", IF(B26="E",V26*Stammdaten!$F$44,Stammdaten!$E$40),0),0)</f>
        <v>0</v>
      </c>
      <c r="Z26" s="66" t="str">
        <f t="shared" si="4"/>
        <v/>
      </c>
    </row>
    <row r="27" spans="1:26" ht="24" customHeight="1" thickBot="1" x14ac:dyDescent="0.35">
      <c r="A27" s="37"/>
      <c r="D27" s="43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43"/>
      <c r="P27" s="43" t="s">
        <v>106</v>
      </c>
      <c r="Q27" s="70"/>
      <c r="R27" s="92">
        <f>SUM(Q7:Q26)</f>
        <v>0</v>
      </c>
      <c r="U27" s="66"/>
      <c r="V27" s="66"/>
      <c r="W27" s="66"/>
      <c r="X27" s="66"/>
      <c r="Y27" s="66"/>
      <c r="Z27" s="66"/>
    </row>
    <row r="28" spans="1:26" ht="13" thickTop="1" x14ac:dyDescent="0.25">
      <c r="U28" s="66"/>
      <c r="V28" s="66"/>
      <c r="W28" s="66"/>
      <c r="X28" s="66"/>
      <c r="Y28" s="66"/>
      <c r="Z28" s="66"/>
    </row>
    <row r="29" spans="1:26" x14ac:dyDescent="0.25">
      <c r="U29" s="3"/>
      <c r="V29" s="3"/>
      <c r="W29" s="3"/>
      <c r="X29" s="3"/>
      <c r="Y29" s="3"/>
      <c r="Z29" s="3"/>
    </row>
    <row r="30" spans="1:26" x14ac:dyDescent="0.25">
      <c r="U30" s="3"/>
      <c r="V30" s="3"/>
      <c r="W30" s="3"/>
      <c r="X30" s="3"/>
      <c r="Y30" s="3"/>
      <c r="Z30" s="3"/>
    </row>
    <row r="31" spans="1:26" x14ac:dyDescent="0.25">
      <c r="U31" s="3"/>
      <c r="V31" s="3"/>
      <c r="W31" s="3"/>
      <c r="X31" s="3"/>
      <c r="Y31" s="3"/>
      <c r="Z31" s="3"/>
    </row>
    <row r="32" spans="1:26" x14ac:dyDescent="0.25">
      <c r="U32" s="3"/>
      <c r="V32" s="3"/>
      <c r="W32" s="3"/>
      <c r="X32" s="3"/>
      <c r="Y32" s="3"/>
      <c r="Z32" s="3"/>
    </row>
    <row r="33" spans="21:26" x14ac:dyDescent="0.25">
      <c r="U33" s="3"/>
      <c r="V33" s="3"/>
      <c r="W33" s="3"/>
      <c r="X33" s="3"/>
      <c r="Y33" s="3"/>
      <c r="Z33" s="3"/>
    </row>
    <row r="34" spans="21:26" x14ac:dyDescent="0.25">
      <c r="U34" s="3"/>
      <c r="V34" s="3"/>
      <c r="W34" s="3"/>
      <c r="X34" s="3"/>
      <c r="Y34" s="3"/>
      <c r="Z34" s="3"/>
    </row>
    <row r="35" spans="21:26" x14ac:dyDescent="0.25">
      <c r="U35" s="3"/>
      <c r="V35" s="3"/>
      <c r="W35" s="3"/>
      <c r="X35" s="3"/>
      <c r="Y35" s="3"/>
      <c r="Z35" s="3"/>
    </row>
    <row r="36" spans="21:26" x14ac:dyDescent="0.25">
      <c r="U36" s="3"/>
      <c r="V36" s="3"/>
      <c r="W36" s="3"/>
      <c r="X36" s="3"/>
      <c r="Y36" s="3"/>
      <c r="Z36" s="3"/>
    </row>
    <row r="37" spans="21:26" x14ac:dyDescent="0.25">
      <c r="U37" s="3"/>
      <c r="V37" s="3"/>
      <c r="W37" s="3"/>
      <c r="X37" s="3"/>
      <c r="Y37" s="3"/>
      <c r="Z37" s="3"/>
    </row>
    <row r="38" spans="21:26" x14ac:dyDescent="0.25">
      <c r="U38" s="3"/>
      <c r="V38" s="3"/>
      <c r="W38" s="71"/>
      <c r="X38" s="3"/>
      <c r="Y38" s="3"/>
      <c r="Z38" s="3"/>
    </row>
    <row r="39" spans="21:26" x14ac:dyDescent="0.25">
      <c r="U39" s="3"/>
      <c r="V39" s="3"/>
      <c r="W39" s="3"/>
      <c r="X39" s="3"/>
      <c r="Y39" s="3"/>
      <c r="Z39" s="3"/>
    </row>
    <row r="40" spans="21:26" x14ac:dyDescent="0.25">
      <c r="U40" s="3"/>
      <c r="V40" s="3"/>
      <c r="W40" s="3"/>
      <c r="X40" s="3"/>
      <c r="Y40" s="3"/>
      <c r="Z40" s="3"/>
    </row>
    <row r="41" spans="21:26" ht="15.5" x14ac:dyDescent="0.35">
      <c r="U41" s="72"/>
      <c r="V41" s="72"/>
      <c r="W41" s="72"/>
      <c r="X41" s="72"/>
      <c r="Y41" s="72"/>
      <c r="Z41" s="72"/>
    </row>
    <row r="42" spans="21:26" ht="15.5" x14ac:dyDescent="0.35">
      <c r="U42" s="72"/>
      <c r="V42" s="72"/>
      <c r="W42" s="72"/>
      <c r="X42" s="72"/>
      <c r="Y42" s="72"/>
      <c r="Z42" s="72"/>
    </row>
    <row r="43" spans="21:26" ht="15.5" x14ac:dyDescent="0.35">
      <c r="U43" s="72"/>
      <c r="V43" s="72"/>
      <c r="W43" s="72"/>
      <c r="X43" s="72"/>
      <c r="Y43" s="72"/>
      <c r="Z43" s="72"/>
    </row>
    <row r="44" spans="21:26" ht="15.5" x14ac:dyDescent="0.35">
      <c r="U44" s="72"/>
      <c r="V44" s="72"/>
      <c r="W44" s="72"/>
      <c r="X44" s="72"/>
      <c r="Y44" s="72"/>
      <c r="Z44" s="72"/>
    </row>
    <row r="45" spans="21:26" ht="15.5" x14ac:dyDescent="0.35">
      <c r="U45" s="72"/>
      <c r="V45" s="72"/>
      <c r="W45" s="72"/>
      <c r="X45" s="72"/>
      <c r="Y45" s="72"/>
      <c r="Z45" s="72"/>
    </row>
    <row r="46" spans="21:26" ht="15.5" x14ac:dyDescent="0.35">
      <c r="U46" s="72"/>
      <c r="V46" s="72"/>
      <c r="W46" s="72"/>
      <c r="X46" s="72"/>
      <c r="Y46" s="72"/>
      <c r="Z46" s="72"/>
    </row>
    <row r="47" spans="21:26" ht="15.5" x14ac:dyDescent="0.35">
      <c r="U47" s="72"/>
      <c r="V47" s="72"/>
      <c r="W47" s="72"/>
      <c r="X47" s="72"/>
      <c r="Y47" s="72"/>
      <c r="Z47" s="72"/>
    </row>
    <row r="50" spans="2:2" s="80" customFormat="1" hidden="1" x14ac:dyDescent="0.25">
      <c r="B50" t="s">
        <v>44</v>
      </c>
    </row>
    <row r="51" spans="2:2" s="80" customFormat="1" hidden="1" x14ac:dyDescent="0.25">
      <c r="B51" t="s">
        <v>155</v>
      </c>
    </row>
    <row r="52" spans="2:2" s="80" customFormat="1" hidden="1" x14ac:dyDescent="0.25">
      <c r="B52" t="s">
        <v>156</v>
      </c>
    </row>
    <row r="53" spans="2:2" s="80" customFormat="1" hidden="1" x14ac:dyDescent="0.25">
      <c r="B53" t="s">
        <v>250</v>
      </c>
    </row>
    <row r="54" spans="2:2" s="80" customFormat="1" hidden="1" x14ac:dyDescent="0.25">
      <c r="B54" s="80" t="s">
        <v>252</v>
      </c>
    </row>
    <row r="55" spans="2:2" s="80" customFormat="1" hidden="1" x14ac:dyDescent="0.25">
      <c r="B55" t="s">
        <v>49</v>
      </c>
    </row>
    <row r="56" spans="2:2" s="80" customFormat="1" hidden="1" x14ac:dyDescent="0.25">
      <c r="B56" t="s">
        <v>157</v>
      </c>
    </row>
    <row r="57" spans="2:2" s="80" customFormat="1" hidden="1" x14ac:dyDescent="0.25">
      <c r="B57" t="s">
        <v>158</v>
      </c>
    </row>
    <row r="58" spans="2:2" s="80" customFormat="1" hidden="1" x14ac:dyDescent="0.25">
      <c r="B58" t="s">
        <v>50</v>
      </c>
    </row>
    <row r="59" spans="2:2" s="80" customFormat="1" hidden="1" x14ac:dyDescent="0.25">
      <c r="B59" t="s">
        <v>159</v>
      </c>
    </row>
    <row r="60" spans="2:2" s="80" customFormat="1" hidden="1" x14ac:dyDescent="0.25">
      <c r="B60" t="s">
        <v>51</v>
      </c>
    </row>
    <row r="61" spans="2:2" s="80" customFormat="1" hidden="1" x14ac:dyDescent="0.25">
      <c r="B61" s="80" t="s">
        <v>253</v>
      </c>
    </row>
    <row r="62" spans="2:2" s="80" customFormat="1" hidden="1" x14ac:dyDescent="0.25">
      <c r="B62" t="s">
        <v>45</v>
      </c>
    </row>
    <row r="63" spans="2:2" s="80" customFormat="1" hidden="1" x14ac:dyDescent="0.25">
      <c r="B63" t="s">
        <v>46</v>
      </c>
    </row>
    <row r="64" spans="2:2" s="80" customFormat="1" hidden="1" x14ac:dyDescent="0.25">
      <c r="B64" t="s">
        <v>59</v>
      </c>
    </row>
    <row r="65" spans="2:2" s="80" customFormat="1" hidden="1" x14ac:dyDescent="0.25">
      <c r="B65" t="s">
        <v>60</v>
      </c>
    </row>
    <row r="66" spans="2:2" s="80" customFormat="1" hidden="1" x14ac:dyDescent="0.25">
      <c r="B66" t="s">
        <v>175</v>
      </c>
    </row>
    <row r="67" spans="2:2" s="80" customFormat="1" hidden="1" x14ac:dyDescent="0.25">
      <c r="B67" t="s">
        <v>176</v>
      </c>
    </row>
    <row r="68" spans="2:2" s="80" customFormat="1" hidden="1" x14ac:dyDescent="0.25">
      <c r="B68" t="s">
        <v>177</v>
      </c>
    </row>
    <row r="69" spans="2:2" s="80" customFormat="1" hidden="1" x14ac:dyDescent="0.25">
      <c r="B69" t="s">
        <v>226</v>
      </c>
    </row>
    <row r="70" spans="2:2" s="80" customFormat="1" hidden="1" x14ac:dyDescent="0.25">
      <c r="B70" t="s">
        <v>227</v>
      </c>
    </row>
    <row r="71" spans="2:2" s="80" customFormat="1" hidden="1" x14ac:dyDescent="0.25">
      <c r="B71" t="s">
        <v>228</v>
      </c>
    </row>
    <row r="72" spans="2:2" s="80" customFormat="1" hidden="1" x14ac:dyDescent="0.25">
      <c r="B72" t="s">
        <v>229</v>
      </c>
    </row>
    <row r="73" spans="2:2" s="80" customFormat="1" hidden="1" x14ac:dyDescent="0.25">
      <c r="B73" t="s">
        <v>61</v>
      </c>
    </row>
    <row r="74" spans="2:2" s="80" customFormat="1" hidden="1" x14ac:dyDescent="0.25">
      <c r="B74" t="s">
        <v>178</v>
      </c>
    </row>
    <row r="75" spans="2:2" s="80" customFormat="1" hidden="1" x14ac:dyDescent="0.25">
      <c r="B75" t="s">
        <v>179</v>
      </c>
    </row>
    <row r="76" spans="2:2" s="80" customFormat="1" hidden="1" x14ac:dyDescent="0.25">
      <c r="B76" t="s">
        <v>230</v>
      </c>
    </row>
    <row r="77" spans="2:2" s="80" customFormat="1" hidden="1" x14ac:dyDescent="0.25">
      <c r="B77" t="s">
        <v>231</v>
      </c>
    </row>
    <row r="78" spans="2:2" s="80" customFormat="1" hidden="1" x14ac:dyDescent="0.25">
      <c r="B78" t="s">
        <v>232</v>
      </c>
    </row>
    <row r="79" spans="2:2" s="80" customFormat="1" hidden="1" x14ac:dyDescent="0.25">
      <c r="B79" t="s">
        <v>233</v>
      </c>
    </row>
    <row r="80" spans="2:2" s="80" customFormat="1" hidden="1" x14ac:dyDescent="0.25">
      <c r="B80" t="s">
        <v>234</v>
      </c>
    </row>
    <row r="81" spans="2:2" s="80" customFormat="1" hidden="1" x14ac:dyDescent="0.25">
      <c r="B81" t="s">
        <v>180</v>
      </c>
    </row>
    <row r="82" spans="2:2" s="80" customFormat="1" hidden="1" x14ac:dyDescent="0.25">
      <c r="B82" t="s">
        <v>181</v>
      </c>
    </row>
    <row r="83" spans="2:2" s="80" customFormat="1" hidden="1" x14ac:dyDescent="0.25">
      <c r="B83" t="s">
        <v>182</v>
      </c>
    </row>
    <row r="84" spans="2:2" s="80" customFormat="1" hidden="1" x14ac:dyDescent="0.25">
      <c r="B84" t="s">
        <v>183</v>
      </c>
    </row>
    <row r="85" spans="2:2" s="80" customFormat="1" hidden="1" x14ac:dyDescent="0.25">
      <c r="B85" t="s">
        <v>184</v>
      </c>
    </row>
    <row r="86" spans="2:2" s="80" customFormat="1" hidden="1" x14ac:dyDescent="0.25">
      <c r="B86" t="s">
        <v>185</v>
      </c>
    </row>
    <row r="87" spans="2:2" s="80" customFormat="1" hidden="1" x14ac:dyDescent="0.25">
      <c r="B87" t="s">
        <v>186</v>
      </c>
    </row>
    <row r="88" spans="2:2" s="80" customFormat="1" hidden="1" x14ac:dyDescent="0.25">
      <c r="B88" t="s">
        <v>187</v>
      </c>
    </row>
    <row r="89" spans="2:2" s="80" customFormat="1" hidden="1" x14ac:dyDescent="0.25">
      <c r="B89" t="s">
        <v>188</v>
      </c>
    </row>
    <row r="90" spans="2:2" s="80" customFormat="1" hidden="1" x14ac:dyDescent="0.25">
      <c r="B90" t="s">
        <v>62</v>
      </c>
    </row>
    <row r="91" spans="2:2" s="80" customFormat="1" hidden="1" x14ac:dyDescent="0.25">
      <c r="B91" t="s">
        <v>189</v>
      </c>
    </row>
    <row r="92" spans="2:2" s="80" customFormat="1" hidden="1" x14ac:dyDescent="0.25">
      <c r="B92" t="s">
        <v>190</v>
      </c>
    </row>
    <row r="93" spans="2:2" s="80" customFormat="1" hidden="1" x14ac:dyDescent="0.25">
      <c r="B93" t="s">
        <v>235</v>
      </c>
    </row>
    <row r="94" spans="2:2" s="80" customFormat="1" hidden="1" x14ac:dyDescent="0.25">
      <c r="B94" t="s">
        <v>236</v>
      </c>
    </row>
    <row r="95" spans="2:2" s="80" customFormat="1" hidden="1" x14ac:dyDescent="0.25">
      <c r="B95" t="s">
        <v>237</v>
      </c>
    </row>
    <row r="96" spans="2:2" s="80" customFormat="1" hidden="1" x14ac:dyDescent="0.25">
      <c r="B96" t="s">
        <v>63</v>
      </c>
    </row>
    <row r="97" spans="2:2" s="80" customFormat="1" hidden="1" x14ac:dyDescent="0.25">
      <c r="B97" t="s">
        <v>191</v>
      </c>
    </row>
    <row r="98" spans="2:2" s="80" customFormat="1" hidden="1" x14ac:dyDescent="0.25">
      <c r="B98" t="s">
        <v>64</v>
      </c>
    </row>
    <row r="99" spans="2:2" s="80" customFormat="1" hidden="1" x14ac:dyDescent="0.25">
      <c r="B99" t="s">
        <v>192</v>
      </c>
    </row>
    <row r="100" spans="2:2" s="80" customFormat="1" hidden="1" x14ac:dyDescent="0.25">
      <c r="B100" t="s">
        <v>193</v>
      </c>
    </row>
    <row r="101" spans="2:2" s="80" customFormat="1" hidden="1" x14ac:dyDescent="0.25">
      <c r="B101" t="s">
        <v>194</v>
      </c>
    </row>
    <row r="102" spans="2:2" s="80" customFormat="1" hidden="1" x14ac:dyDescent="0.25">
      <c r="B102" t="s">
        <v>47</v>
      </c>
    </row>
    <row r="103" spans="2:2" s="80" customFormat="1" hidden="1" x14ac:dyDescent="0.25">
      <c r="B103" t="s">
        <v>195</v>
      </c>
    </row>
    <row r="104" spans="2:2" s="80" customFormat="1" hidden="1" x14ac:dyDescent="0.25">
      <c r="B104" t="s">
        <v>48</v>
      </c>
    </row>
    <row r="105" spans="2:2" s="80" customFormat="1" hidden="1" x14ac:dyDescent="0.25">
      <c r="B105" t="s">
        <v>65</v>
      </c>
    </row>
    <row r="106" spans="2:2" s="80" customFormat="1" hidden="1" x14ac:dyDescent="0.25">
      <c r="B106" t="s">
        <v>66</v>
      </c>
    </row>
    <row r="107" spans="2:2" s="80" customFormat="1" hidden="1" x14ac:dyDescent="0.25">
      <c r="B107" t="s">
        <v>67</v>
      </c>
    </row>
    <row r="108" spans="2:2" s="80" customFormat="1" hidden="1" x14ac:dyDescent="0.25">
      <c r="B108" t="s">
        <v>196</v>
      </c>
    </row>
    <row r="109" spans="2:2" s="80" customFormat="1" hidden="1" x14ac:dyDescent="0.25">
      <c r="B109" t="s">
        <v>197</v>
      </c>
    </row>
    <row r="110" spans="2:2" s="80" customFormat="1" hidden="1" x14ac:dyDescent="0.25">
      <c r="B110" t="s">
        <v>198</v>
      </c>
    </row>
    <row r="111" spans="2:2" s="80" customFormat="1" hidden="1" x14ac:dyDescent="0.25">
      <c r="B111" t="s">
        <v>199</v>
      </c>
    </row>
    <row r="112" spans="2:2" s="80" customFormat="1" hidden="1" x14ac:dyDescent="0.25">
      <c r="B112" t="s">
        <v>200</v>
      </c>
    </row>
    <row r="113" spans="2:2" s="80" customFormat="1" hidden="1" x14ac:dyDescent="0.25">
      <c r="B113" t="s">
        <v>201</v>
      </c>
    </row>
    <row r="114" spans="2:2" s="80" customFormat="1" hidden="1" x14ac:dyDescent="0.25">
      <c r="B114" t="s">
        <v>202</v>
      </c>
    </row>
    <row r="115" spans="2:2" s="80" customFormat="1" hidden="1" x14ac:dyDescent="0.25">
      <c r="B115" t="s">
        <v>203</v>
      </c>
    </row>
    <row r="116" spans="2:2" hidden="1" x14ac:dyDescent="0.25">
      <c r="B116" t="s">
        <v>204</v>
      </c>
    </row>
    <row r="117" spans="2:2" hidden="1" x14ac:dyDescent="0.25">
      <c r="B117" t="s">
        <v>205</v>
      </c>
    </row>
    <row r="118" spans="2:2" hidden="1" x14ac:dyDescent="0.25">
      <c r="B118" t="s">
        <v>206</v>
      </c>
    </row>
    <row r="119" spans="2:2" hidden="1" x14ac:dyDescent="0.25">
      <c r="B119" t="s">
        <v>207</v>
      </c>
    </row>
    <row r="120" spans="2:2" hidden="1" x14ac:dyDescent="0.25">
      <c r="B120" t="s">
        <v>208</v>
      </c>
    </row>
    <row r="121" spans="2:2" hidden="1" x14ac:dyDescent="0.25">
      <c r="B121" t="s">
        <v>209</v>
      </c>
    </row>
    <row r="122" spans="2:2" hidden="1" x14ac:dyDescent="0.25">
      <c r="B122" t="s">
        <v>210</v>
      </c>
    </row>
    <row r="123" spans="2:2" hidden="1" x14ac:dyDescent="0.25">
      <c r="B123" t="s">
        <v>211</v>
      </c>
    </row>
    <row r="124" spans="2:2" hidden="1" x14ac:dyDescent="0.25">
      <c r="B124" t="s">
        <v>212</v>
      </c>
    </row>
    <row r="125" spans="2:2" hidden="1" x14ac:dyDescent="0.25">
      <c r="B125" t="s">
        <v>213</v>
      </c>
    </row>
    <row r="126" spans="2:2" hidden="1" x14ac:dyDescent="0.25">
      <c r="B126" t="s">
        <v>214</v>
      </c>
    </row>
    <row r="127" spans="2:2" hidden="1" x14ac:dyDescent="0.25">
      <c r="B127" t="s">
        <v>68</v>
      </c>
    </row>
    <row r="128" spans="2:2" hidden="1" x14ac:dyDescent="0.25">
      <c r="B128" t="s">
        <v>215</v>
      </c>
    </row>
    <row r="129" spans="2:2" hidden="1" x14ac:dyDescent="0.25">
      <c r="B129" t="s">
        <v>216</v>
      </c>
    </row>
    <row r="130" spans="2:2" hidden="1" x14ac:dyDescent="0.25">
      <c r="B130" t="s">
        <v>238</v>
      </c>
    </row>
    <row r="131" spans="2:2" hidden="1" x14ac:dyDescent="0.25">
      <c r="B131" t="s">
        <v>239</v>
      </c>
    </row>
    <row r="132" spans="2:2" hidden="1" x14ac:dyDescent="0.25">
      <c r="B132" t="s">
        <v>217</v>
      </c>
    </row>
    <row r="133" spans="2:2" hidden="1" x14ac:dyDescent="0.25">
      <c r="B133" t="s">
        <v>218</v>
      </c>
    </row>
    <row r="134" spans="2:2" hidden="1" x14ac:dyDescent="0.25">
      <c r="B134" t="s">
        <v>240</v>
      </c>
    </row>
    <row r="135" spans="2:2" hidden="1" x14ac:dyDescent="0.25">
      <c r="B135" t="s">
        <v>219</v>
      </c>
    </row>
    <row r="136" spans="2:2" hidden="1" x14ac:dyDescent="0.25">
      <c r="B136" t="s">
        <v>220</v>
      </c>
    </row>
    <row r="137" spans="2:2" hidden="1" x14ac:dyDescent="0.25">
      <c r="B137" t="s">
        <v>221</v>
      </c>
    </row>
    <row r="138" spans="2:2" hidden="1" x14ac:dyDescent="0.25">
      <c r="B138" t="s">
        <v>222</v>
      </c>
    </row>
    <row r="139" spans="2:2" hidden="1" x14ac:dyDescent="0.25">
      <c r="B139" t="s">
        <v>223</v>
      </c>
    </row>
    <row r="140" spans="2:2" hidden="1" x14ac:dyDescent="0.25">
      <c r="B140" t="s">
        <v>224</v>
      </c>
    </row>
    <row r="141" spans="2:2" hidden="1" x14ac:dyDescent="0.25">
      <c r="B141" t="s">
        <v>241</v>
      </c>
    </row>
    <row r="142" spans="2:2" hidden="1" x14ac:dyDescent="0.25">
      <c r="B142" t="s">
        <v>242</v>
      </c>
    </row>
    <row r="143" spans="2:2" hidden="1" x14ac:dyDescent="0.25">
      <c r="B143" t="s">
        <v>243</v>
      </c>
    </row>
    <row r="144" spans="2:2" hidden="1" x14ac:dyDescent="0.25">
      <c r="B144" t="s">
        <v>244</v>
      </c>
    </row>
    <row r="145" spans="2:2" hidden="1" x14ac:dyDescent="0.25">
      <c r="B145" t="s">
        <v>52</v>
      </c>
    </row>
    <row r="146" spans="2:2" hidden="1" x14ac:dyDescent="0.25">
      <c r="B146" t="s">
        <v>53</v>
      </c>
    </row>
    <row r="147" spans="2:2" hidden="1" x14ac:dyDescent="0.25">
      <c r="B147" t="s">
        <v>54</v>
      </c>
    </row>
    <row r="148" spans="2:2" hidden="1" x14ac:dyDescent="0.25">
      <c r="B148" t="s">
        <v>55</v>
      </c>
    </row>
    <row r="149" spans="2:2" hidden="1" x14ac:dyDescent="0.25">
      <c r="B149" t="s">
        <v>56</v>
      </c>
    </row>
    <row r="150" spans="2:2" hidden="1" x14ac:dyDescent="0.25">
      <c r="B150" t="s">
        <v>160</v>
      </c>
    </row>
    <row r="151" spans="2:2" hidden="1" x14ac:dyDescent="0.25">
      <c r="B151" t="s">
        <v>161</v>
      </c>
    </row>
    <row r="152" spans="2:2" hidden="1" x14ac:dyDescent="0.25">
      <c r="B152" t="s">
        <v>251</v>
      </c>
    </row>
    <row r="153" spans="2:2" hidden="1" x14ac:dyDescent="0.25">
      <c r="B153" t="s">
        <v>162</v>
      </c>
    </row>
    <row r="154" spans="2:2" hidden="1" x14ac:dyDescent="0.25">
      <c r="B154" t="s">
        <v>245</v>
      </c>
    </row>
    <row r="155" spans="2:2" hidden="1" x14ac:dyDescent="0.25">
      <c r="B155" t="s">
        <v>163</v>
      </c>
    </row>
    <row r="156" spans="2:2" hidden="1" x14ac:dyDescent="0.25">
      <c r="B156" t="s">
        <v>164</v>
      </c>
    </row>
    <row r="157" spans="2:2" hidden="1" x14ac:dyDescent="0.25">
      <c r="B157" t="s">
        <v>165</v>
      </c>
    </row>
    <row r="158" spans="2:2" hidden="1" x14ac:dyDescent="0.25">
      <c r="B158" t="s">
        <v>166</v>
      </c>
    </row>
    <row r="159" spans="2:2" hidden="1" x14ac:dyDescent="0.25">
      <c r="B159" t="s">
        <v>167</v>
      </c>
    </row>
    <row r="160" spans="2:2" hidden="1" x14ac:dyDescent="0.25">
      <c r="B160" t="s">
        <v>168</v>
      </c>
    </row>
    <row r="161" spans="2:2" hidden="1" x14ac:dyDescent="0.25">
      <c r="B161" t="s">
        <v>57</v>
      </c>
    </row>
    <row r="162" spans="2:2" hidden="1" x14ac:dyDescent="0.25">
      <c r="B162" t="s">
        <v>169</v>
      </c>
    </row>
    <row r="163" spans="2:2" hidden="1" x14ac:dyDescent="0.25">
      <c r="B163" t="s">
        <v>58</v>
      </c>
    </row>
    <row r="164" spans="2:2" hidden="1" x14ac:dyDescent="0.25">
      <c r="B164" t="s">
        <v>170</v>
      </c>
    </row>
    <row r="165" spans="2:2" hidden="1" x14ac:dyDescent="0.25">
      <c r="B165" t="s">
        <v>171</v>
      </c>
    </row>
    <row r="166" spans="2:2" hidden="1" x14ac:dyDescent="0.25">
      <c r="B166" t="s">
        <v>246</v>
      </c>
    </row>
    <row r="167" spans="2:2" hidden="1" x14ac:dyDescent="0.25">
      <c r="B167" t="s">
        <v>172</v>
      </c>
    </row>
    <row r="168" spans="2:2" hidden="1" x14ac:dyDescent="0.25">
      <c r="B168" t="s">
        <v>173</v>
      </c>
    </row>
    <row r="169" spans="2:2" hidden="1" x14ac:dyDescent="0.25">
      <c r="B169" t="s">
        <v>174</v>
      </c>
    </row>
    <row r="170" spans="2:2" hidden="1" x14ac:dyDescent="0.25">
      <c r="B170" t="s">
        <v>225</v>
      </c>
    </row>
    <row r="171" spans="2:2" hidden="1" x14ac:dyDescent="0.25">
      <c r="B171" t="s">
        <v>247</v>
      </c>
    </row>
    <row r="172" spans="2:2" hidden="1" x14ac:dyDescent="0.25">
      <c r="B172" t="s">
        <v>248</v>
      </c>
    </row>
    <row r="173" spans="2:2" hidden="1" x14ac:dyDescent="0.25">
      <c r="B173" t="s">
        <v>249</v>
      </c>
    </row>
  </sheetData>
  <sheetProtection algorithmName="SHA-512" hashValue="eBhSWT3tCiKSkTsOUtzd5li3XzMZbBtG+Gb6FsLzS2/VzkOlxHHg8l8quba5Xpt073SDDndD9Z03/jiNLpC51Q==" saltValue="ksWW6zGgeETlBQPGNkGkTQ==" spinCount="100000" sheet="1" formatCells="0" formatColumns="0" formatRows="0" selectLockedCells="1"/>
  <mergeCells count="22">
    <mergeCell ref="E27:N27"/>
    <mergeCell ref="F4:F5"/>
    <mergeCell ref="N3:Q3"/>
    <mergeCell ref="G4:G5"/>
    <mergeCell ref="H4:H5"/>
    <mergeCell ref="J4:J5"/>
    <mergeCell ref="I4:I5"/>
    <mergeCell ref="K4:K5"/>
    <mergeCell ref="L4:L5"/>
    <mergeCell ref="M4:M5"/>
    <mergeCell ref="N4:O4"/>
    <mergeCell ref="A4:A5"/>
    <mergeCell ref="B4:B5"/>
    <mergeCell ref="C4:C5"/>
    <mergeCell ref="D4:D5"/>
    <mergeCell ref="E4:E5"/>
    <mergeCell ref="A1:D1"/>
    <mergeCell ref="G1:L1"/>
    <mergeCell ref="O1:R1"/>
    <mergeCell ref="A2:D2"/>
    <mergeCell ref="G2:L2"/>
    <mergeCell ref="O2:R2"/>
  </mergeCells>
  <dataValidations count="2">
    <dataValidation type="list" allowBlank="1" showInputMessage="1" showErrorMessage="1" sqref="B7:B26" xr:uid="{00000000-0002-0000-0300-000000000000}">
      <formula1>$AA$7:$AA$8</formula1>
    </dataValidation>
    <dataValidation type="list" allowBlank="1" showInputMessage="1" showErrorMessage="1" sqref="E27:N27" xr:uid="{00000000-0002-0000-0300-000001000000}">
      <formula1>$B$50:$B$173</formula1>
    </dataValidation>
  </dataValidations>
  <pageMargins left="0.23622047244094491" right="0.23622047244094491" top="0.33" bottom="0.18" header="0.38" footer="0.24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03"/>
  <sheetViews>
    <sheetView topLeftCell="B1" workbookViewId="0">
      <selection activeCell="I59" sqref="I59:I61"/>
    </sheetView>
  </sheetViews>
  <sheetFormatPr baseColWidth="10" defaultRowHeight="12.5" x14ac:dyDescent="0.25"/>
  <cols>
    <col min="1" max="1" width="3.54296875" customWidth="1"/>
    <col min="2" max="2" width="4.54296875" customWidth="1"/>
    <col min="3" max="3" width="25.6328125" customWidth="1"/>
    <col min="4" max="4" width="20.453125" customWidth="1"/>
    <col min="5" max="5" width="11" customWidth="1"/>
    <col min="6" max="7" width="5.54296875" customWidth="1"/>
    <col min="8" max="8" width="5.54296875" bestFit="1" customWidth="1"/>
    <col min="9" max="12" width="3.36328125" customWidth="1"/>
    <col min="13" max="13" width="7.08984375" bestFit="1" customWidth="1"/>
    <col min="14" max="14" width="6.08984375" customWidth="1"/>
    <col min="15" max="17" width="8.54296875" customWidth="1"/>
    <col min="18" max="18" width="33.453125" customWidth="1"/>
    <col min="19" max="19" width="27" customWidth="1"/>
    <col min="20" max="20" width="1.36328125" hidden="1" customWidth="1"/>
    <col min="21" max="21" width="12.453125" hidden="1" customWidth="1"/>
    <col min="22" max="22" width="9.54296875" hidden="1" customWidth="1"/>
    <col min="23" max="23" width="9" hidden="1" customWidth="1"/>
    <col min="24" max="24" width="12.90625" hidden="1" customWidth="1"/>
    <col min="25" max="25" width="10" hidden="1" customWidth="1"/>
    <col min="26" max="26" width="10.54296875" hidden="1" customWidth="1"/>
    <col min="27" max="27" width="6.90625" hidden="1" customWidth="1"/>
    <col min="28" max="29" width="11.453125" hidden="1" customWidth="1"/>
  </cols>
  <sheetData>
    <row r="1" spans="1:29" ht="25.5" customHeight="1" x14ac:dyDescent="0.45">
      <c r="A1" s="154"/>
      <c r="B1" s="154"/>
      <c r="C1" s="154"/>
      <c r="D1" s="154"/>
      <c r="E1" s="154"/>
      <c r="F1" s="43"/>
      <c r="G1" s="44"/>
      <c r="H1" s="44"/>
      <c r="I1" s="44"/>
      <c r="J1" s="44"/>
      <c r="K1" s="154"/>
      <c r="L1" s="154"/>
      <c r="M1" s="154"/>
      <c r="N1" s="154"/>
      <c r="O1" s="154"/>
      <c r="P1" s="86"/>
      <c r="Q1" s="86"/>
      <c r="R1" s="154"/>
      <c r="S1" s="154"/>
      <c r="W1" s="35"/>
      <c r="X1" s="13"/>
      <c r="Y1" s="13"/>
      <c r="Z1" s="13"/>
      <c r="AA1" s="13"/>
    </row>
    <row r="2" spans="1:29" ht="21.75" customHeight="1" x14ac:dyDescent="0.25">
      <c r="A2" s="201" t="s">
        <v>73</v>
      </c>
      <c r="B2" s="201"/>
      <c r="C2" s="201"/>
      <c r="D2" s="201"/>
      <c r="E2" s="201"/>
      <c r="F2" s="46"/>
      <c r="G2" s="77"/>
      <c r="H2" s="77"/>
      <c r="I2" s="77"/>
      <c r="J2" s="77"/>
      <c r="K2" s="156" t="s">
        <v>74</v>
      </c>
      <c r="L2" s="156"/>
      <c r="M2" s="156"/>
      <c r="N2" s="156"/>
      <c r="O2" s="156"/>
      <c r="P2" s="76"/>
      <c r="Q2" s="76"/>
      <c r="R2" s="155" t="s">
        <v>75</v>
      </c>
      <c r="S2" s="155"/>
      <c r="W2" s="3"/>
      <c r="X2" s="3"/>
      <c r="Y2" s="3"/>
      <c r="Z2" s="3"/>
      <c r="AA2" s="3"/>
    </row>
    <row r="3" spans="1:29" ht="9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62" t="s">
        <v>76</v>
      </c>
      <c r="O3" s="163"/>
      <c r="P3" s="163"/>
      <c r="Q3" s="164"/>
      <c r="R3" s="75"/>
      <c r="S3" s="47"/>
    </row>
    <row r="4" spans="1:29" ht="66.75" customHeight="1" x14ac:dyDescent="0.25">
      <c r="A4" s="157" t="s">
        <v>77</v>
      </c>
      <c r="B4" s="159" t="s">
        <v>78</v>
      </c>
      <c r="C4" s="157" t="s">
        <v>79</v>
      </c>
      <c r="D4" s="157" t="s">
        <v>4</v>
      </c>
      <c r="E4" s="157" t="s">
        <v>9</v>
      </c>
      <c r="F4" s="159" t="s">
        <v>15</v>
      </c>
      <c r="G4" s="159" t="s">
        <v>16</v>
      </c>
      <c r="H4" s="159" t="s">
        <v>17</v>
      </c>
      <c r="I4" s="159" t="s">
        <v>149</v>
      </c>
      <c r="J4" s="159" t="s">
        <v>35</v>
      </c>
      <c r="K4" s="159" t="s">
        <v>38</v>
      </c>
      <c r="L4" s="159" t="s">
        <v>37</v>
      </c>
      <c r="M4" s="159" t="s">
        <v>21</v>
      </c>
      <c r="N4" s="165" t="s">
        <v>107</v>
      </c>
      <c r="O4" s="166"/>
      <c r="P4" s="48" t="s">
        <v>136</v>
      </c>
      <c r="Q4" s="48" t="s">
        <v>150</v>
      </c>
      <c r="R4" s="73" t="s">
        <v>132</v>
      </c>
      <c r="S4" s="49" t="s">
        <v>80</v>
      </c>
      <c r="U4" s="38" t="s">
        <v>146</v>
      </c>
      <c r="V4" s="38" t="s">
        <v>148</v>
      </c>
      <c r="W4" s="38" t="s">
        <v>283</v>
      </c>
      <c r="X4" s="3" t="s">
        <v>35</v>
      </c>
      <c r="Y4" s="3" t="s">
        <v>36</v>
      </c>
      <c r="Z4" s="3" t="s">
        <v>39</v>
      </c>
      <c r="AA4" s="38" t="s">
        <v>43</v>
      </c>
    </row>
    <row r="5" spans="1:29" ht="11.25" customHeight="1" x14ac:dyDescent="0.25">
      <c r="A5" s="158"/>
      <c r="B5" s="160"/>
      <c r="C5" s="158"/>
      <c r="D5" s="158"/>
      <c r="E5" s="158"/>
      <c r="F5" s="160"/>
      <c r="G5" s="160"/>
      <c r="H5" s="160"/>
      <c r="I5" s="160"/>
      <c r="J5" s="160"/>
      <c r="K5" s="160"/>
      <c r="L5" s="160"/>
      <c r="M5" s="160"/>
      <c r="N5" s="50" t="s">
        <v>28</v>
      </c>
      <c r="O5" s="51" t="s">
        <v>29</v>
      </c>
      <c r="P5" s="74" t="s">
        <v>135</v>
      </c>
      <c r="Q5" s="52"/>
      <c r="R5" s="52"/>
      <c r="S5" s="51" t="s">
        <v>81</v>
      </c>
      <c r="W5" s="38"/>
      <c r="X5" s="3"/>
      <c r="Y5" s="3"/>
      <c r="Z5" s="3"/>
      <c r="AA5" s="38"/>
    </row>
    <row r="6" spans="1:29" ht="9" customHeight="1" x14ac:dyDescent="0.25">
      <c r="A6" s="53">
        <v>1</v>
      </c>
      <c r="B6" s="53">
        <v>2</v>
      </c>
      <c r="C6" s="54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  <c r="Q6" s="53">
        <v>17</v>
      </c>
      <c r="R6" s="53">
        <v>18</v>
      </c>
      <c r="S6" s="53">
        <v>19</v>
      </c>
      <c r="W6" s="38"/>
      <c r="X6" s="3"/>
      <c r="Y6" s="3"/>
      <c r="Z6" s="3"/>
      <c r="AA6" s="3"/>
    </row>
    <row r="7" spans="1:29" ht="21" customHeight="1" x14ac:dyDescent="0.25">
      <c r="A7" s="188" t="s">
        <v>82</v>
      </c>
      <c r="B7" s="176"/>
      <c r="C7" s="191"/>
      <c r="D7" s="191"/>
      <c r="E7" s="194"/>
      <c r="F7" s="195"/>
      <c r="G7" s="170"/>
      <c r="H7" s="173" t="str">
        <f>IF(F7="","",(G7-F7)*24)</f>
        <v/>
      </c>
      <c r="I7" s="176"/>
      <c r="J7" s="176"/>
      <c r="K7" s="176"/>
      <c r="L7" s="176"/>
      <c r="M7" s="182" t="str">
        <f>IF(B7="","",AA7)</f>
        <v/>
      </c>
      <c r="N7" s="179"/>
      <c r="O7" s="182" t="str">
        <f>IF(N7="","",N7*Stammdaten!$D$46)</f>
        <v/>
      </c>
      <c r="P7" s="198"/>
      <c r="Q7" s="182" t="str">
        <f>IF(SUM(M7)+SUM(O7)+SUM(P7)&gt;0,SUM(M7)+SUM(O7)+SUM(P7),"")</f>
        <v/>
      </c>
      <c r="R7" s="78"/>
      <c r="S7" s="167"/>
      <c r="U7" s="66" t="str">
        <f>IF(H7&lt;&gt;"",IF(B7="H",IF(I7="x",Stammdaten!$F$36,0),0),"")</f>
        <v/>
      </c>
      <c r="V7" s="66" t="str">
        <f>IF(H7&lt;&gt;"",IF(B7="E",IF(H7=24,Stammdaten!$F$30,IF(H7&gt;Stammdaten!$E$28-0.01,Stammdaten!$F$29,IF(H7&gt;Stammdaten!$E$27-0.01,Stammdaten!$F$28,IF(H7&gt;Stammdaten!$E$26-0.01,Stammdaten!$F$27,IF(H7&gt;0,Stammdaten!$F$26,FALSE))))),IF(H7&gt;Stammdaten!$E$35-0.01,Stammdaten!$F$35,IF(H7&gt;Stammdaten!$E$33-0.01,Stammdaten!$F$34,IF(H7&gt;Stammdaten!$E$32-0.01,Stammdaten!$F$33,0)))),"")</f>
        <v/>
      </c>
      <c r="W7" s="66" t="str">
        <f>IF(H7&lt;&gt;"",MAX(U7:V7),"")</f>
        <v/>
      </c>
      <c r="X7" s="66">
        <f>IF(H7&gt;0,IF(J7="x", IF(B7="E",W7*Stammdaten!$F$42,Stammdaten!$E$38),0),0)</f>
        <v>0</v>
      </c>
      <c r="Y7" s="66">
        <f>IF(H7&gt;0,IF(K7="x", IF(B7="E",W7*Stammdaten!$F$43,Stammdaten!$E$39),0),0)</f>
        <v>0</v>
      </c>
      <c r="Z7" s="66">
        <f>IF(H7&gt;0,IF(L7="x", IF(B7="E",W7*Stammdaten!$F$44,Stammdaten!$E$40),0),0)</f>
        <v>0</v>
      </c>
      <c r="AA7" s="66" t="str">
        <f>IF(W7&lt;&gt;"",IF(W7-(SUM(X7:Z7))&gt;0,(W7-SUM(X7:Z7)),0),"")</f>
        <v/>
      </c>
      <c r="AB7" s="67" t="s">
        <v>83</v>
      </c>
      <c r="AC7" s="67" t="s">
        <v>84</v>
      </c>
    </row>
    <row r="8" spans="1:29" ht="21" customHeight="1" x14ac:dyDescent="0.25">
      <c r="A8" s="189"/>
      <c r="B8" s="177"/>
      <c r="C8" s="192"/>
      <c r="D8" s="192"/>
      <c r="E8" s="192"/>
      <c r="F8" s="196"/>
      <c r="G8" s="171"/>
      <c r="H8" s="174"/>
      <c r="I8" s="177"/>
      <c r="J8" s="177"/>
      <c r="K8" s="177"/>
      <c r="L8" s="177"/>
      <c r="M8" s="183"/>
      <c r="N8" s="180"/>
      <c r="O8" s="183"/>
      <c r="P8" s="199"/>
      <c r="Q8" s="183"/>
      <c r="R8" s="78"/>
      <c r="S8" s="168"/>
      <c r="U8" s="66"/>
      <c r="V8" s="66"/>
      <c r="W8" s="66"/>
      <c r="X8" s="66"/>
      <c r="Y8" s="66"/>
      <c r="Z8" s="66"/>
      <c r="AA8" s="66"/>
      <c r="AB8" s="67" t="s">
        <v>86</v>
      </c>
      <c r="AC8" s="67" t="s">
        <v>87</v>
      </c>
    </row>
    <row r="9" spans="1:29" ht="21" customHeight="1" x14ac:dyDescent="0.25">
      <c r="A9" s="190"/>
      <c r="B9" s="178"/>
      <c r="C9" s="193"/>
      <c r="D9" s="193"/>
      <c r="E9" s="193"/>
      <c r="F9" s="197"/>
      <c r="G9" s="172"/>
      <c r="H9" s="175"/>
      <c r="I9" s="178"/>
      <c r="J9" s="178"/>
      <c r="K9" s="178"/>
      <c r="L9" s="178"/>
      <c r="M9" s="184"/>
      <c r="N9" s="181"/>
      <c r="O9" s="184"/>
      <c r="P9" s="200"/>
      <c r="Q9" s="184"/>
      <c r="R9" s="78"/>
      <c r="S9" s="169"/>
      <c r="U9" s="66"/>
      <c r="V9" s="66"/>
      <c r="W9" s="66"/>
      <c r="X9" s="66"/>
      <c r="Y9" s="66"/>
      <c r="Z9" s="66"/>
      <c r="AA9" s="66"/>
      <c r="AB9" s="67"/>
      <c r="AC9" s="67"/>
    </row>
    <row r="10" spans="1:29" ht="21" customHeight="1" x14ac:dyDescent="0.25">
      <c r="A10" s="188" t="s">
        <v>85</v>
      </c>
      <c r="B10" s="176"/>
      <c r="C10" s="191"/>
      <c r="D10" s="191"/>
      <c r="E10" s="194"/>
      <c r="F10" s="195"/>
      <c r="G10" s="170"/>
      <c r="H10" s="173" t="str">
        <f>IF(F10="","",(G10-F10)*24)</f>
        <v/>
      </c>
      <c r="I10" s="176"/>
      <c r="J10" s="176"/>
      <c r="K10" s="176"/>
      <c r="L10" s="176"/>
      <c r="M10" s="182" t="str">
        <f>IF(B10="","",AA10)</f>
        <v/>
      </c>
      <c r="N10" s="179"/>
      <c r="O10" s="182" t="str">
        <f>IF(N10="","",N10*Stammdaten!$D$46)</f>
        <v/>
      </c>
      <c r="P10" s="198"/>
      <c r="Q10" s="182" t="str">
        <f>IF(SUM(M10)+SUM(O10)+SUM(P10)&gt;0,SUM(M10)+SUM(O10)+SUM(P10),"")</f>
        <v/>
      </c>
      <c r="R10" s="78"/>
      <c r="S10" s="167"/>
      <c r="U10" s="66" t="str">
        <f>IF(H10&lt;&gt;"",IF(B10="H",IF(I10="x",Stammdaten!$F$36,0),0),"")</f>
        <v/>
      </c>
      <c r="V10" s="66" t="str">
        <f>IF(H10&lt;&gt;"",IF(B10="E",IF(H10=24,Stammdaten!$F$30,IF(H10&gt;Stammdaten!$E$28-0.01,Stammdaten!$F$29,IF(H10&gt;Stammdaten!$E$27-0.01,Stammdaten!$F$28,IF(H10&gt;Stammdaten!$E$26-0.01,Stammdaten!$F$27,IF(H10&gt;0,Stammdaten!$F$26,FALSE))))),IF(H10&gt;Stammdaten!$E$35-0.01,Stammdaten!$F$35,IF(H10&gt;Stammdaten!$E$33-0.01,Stammdaten!$F$34,IF(H10&gt;Stammdaten!$E$32-0.01,Stammdaten!$F$33,0)))),"")</f>
        <v/>
      </c>
      <c r="W10" s="66" t="str">
        <f>IF(H10&lt;&gt;"",MAX(U10:V10),"")</f>
        <v/>
      </c>
      <c r="X10" s="66">
        <f>IF(H10&gt;0,IF(J10="x", IF(B10="E",W10*Stammdaten!$F$42,Stammdaten!$E$38),0),0)</f>
        <v>0</v>
      </c>
      <c r="Y10" s="66">
        <f>IF(H10&gt;0,IF(K10="x", IF(B10="E",W10*Stammdaten!$F$43,Stammdaten!$E$39),0),0)</f>
        <v>0</v>
      </c>
      <c r="Z10" s="66">
        <f>IF(H10&gt;0,IF(L10="x", IF(B10="E",W10*Stammdaten!$F$44,Stammdaten!$E$40),0),0)</f>
        <v>0</v>
      </c>
      <c r="AA10" s="66" t="str">
        <f>IF(W10&lt;&gt;"",IF(W10-(SUM(X10:Z10))&gt;0,(W10-SUM(X10:Z10)),0),"")</f>
        <v/>
      </c>
      <c r="AB10" s="67"/>
      <c r="AC10" s="67"/>
    </row>
    <row r="11" spans="1:29" ht="21" customHeight="1" x14ac:dyDescent="0.25">
      <c r="A11" s="189"/>
      <c r="B11" s="177"/>
      <c r="C11" s="192"/>
      <c r="D11" s="192"/>
      <c r="E11" s="192"/>
      <c r="F11" s="196"/>
      <c r="G11" s="171"/>
      <c r="H11" s="174"/>
      <c r="I11" s="177"/>
      <c r="J11" s="177"/>
      <c r="K11" s="177"/>
      <c r="L11" s="177"/>
      <c r="M11" s="183"/>
      <c r="N11" s="180"/>
      <c r="O11" s="183"/>
      <c r="P11" s="199"/>
      <c r="Q11" s="183"/>
      <c r="R11" s="78"/>
      <c r="S11" s="168"/>
      <c r="U11" s="66"/>
      <c r="V11" s="66"/>
      <c r="W11" s="66"/>
      <c r="X11" s="66"/>
      <c r="Y11" s="66"/>
      <c r="Z11" s="66"/>
      <c r="AA11" s="66"/>
      <c r="AB11" s="67"/>
      <c r="AC11" s="67"/>
    </row>
    <row r="12" spans="1:29" ht="21" customHeight="1" x14ac:dyDescent="0.25">
      <c r="A12" s="190"/>
      <c r="B12" s="178"/>
      <c r="C12" s="193"/>
      <c r="D12" s="193"/>
      <c r="E12" s="193"/>
      <c r="F12" s="197"/>
      <c r="G12" s="172"/>
      <c r="H12" s="175"/>
      <c r="I12" s="178"/>
      <c r="J12" s="178"/>
      <c r="K12" s="178"/>
      <c r="L12" s="178"/>
      <c r="M12" s="184"/>
      <c r="N12" s="181"/>
      <c r="O12" s="184"/>
      <c r="P12" s="200"/>
      <c r="Q12" s="184"/>
      <c r="R12" s="78"/>
      <c r="S12" s="169"/>
      <c r="U12" s="66"/>
      <c r="V12" s="66"/>
      <c r="W12" s="66"/>
      <c r="X12" s="66"/>
      <c r="Y12" s="66"/>
      <c r="Z12" s="66"/>
      <c r="AA12" s="66"/>
      <c r="AB12" s="67"/>
      <c r="AC12" s="67"/>
    </row>
    <row r="13" spans="1:29" ht="21" customHeight="1" x14ac:dyDescent="0.25">
      <c r="A13" s="188" t="s">
        <v>88</v>
      </c>
      <c r="B13" s="176"/>
      <c r="C13" s="191"/>
      <c r="D13" s="191"/>
      <c r="E13" s="194"/>
      <c r="F13" s="195"/>
      <c r="G13" s="170"/>
      <c r="H13" s="173" t="str">
        <f>IF(F13="","",(G13-F13)*24)</f>
        <v/>
      </c>
      <c r="I13" s="176"/>
      <c r="J13" s="176"/>
      <c r="K13" s="176"/>
      <c r="L13" s="176"/>
      <c r="M13" s="182" t="str">
        <f>IF(B13="","",AA13)</f>
        <v/>
      </c>
      <c r="N13" s="179"/>
      <c r="O13" s="182" t="str">
        <f>IF(N13="","",N13*Stammdaten!$D$46)</f>
        <v/>
      </c>
      <c r="P13" s="198"/>
      <c r="Q13" s="182" t="str">
        <f>IF(SUM(M13)+SUM(O13)+SUM(P13)&gt;0,SUM(M13)+SUM(O13)+SUM(P13),"")</f>
        <v/>
      </c>
      <c r="R13" s="78"/>
      <c r="S13" s="167"/>
      <c r="U13" s="66" t="str">
        <f>IF(H13&lt;&gt;"",IF(B13="H",IF(I13="x",Stammdaten!$F$36,0),0),"")</f>
        <v/>
      </c>
      <c r="V13" s="66" t="str">
        <f>IF(H13&lt;&gt;"",IF(B13="E",IF(H13=24,Stammdaten!$F$30,IF(H13&gt;Stammdaten!$E$28-0.01,Stammdaten!$F$29,IF(H13&gt;Stammdaten!$E$27-0.01,Stammdaten!$F$28,IF(H13&gt;Stammdaten!$E$26-0.01,Stammdaten!$F$27,IF(H13&gt;0,Stammdaten!$F$26,FALSE))))),IF(H13&gt;Stammdaten!$E$35-0.01,Stammdaten!$F$35,IF(H13&gt;Stammdaten!$E$33-0.01,Stammdaten!$F$34,IF(H13&gt;Stammdaten!$E$32-0.01,Stammdaten!$F$33,0)))),"")</f>
        <v/>
      </c>
      <c r="W13" s="66" t="str">
        <f>IF(H13&lt;&gt;"",MAX(U13:V13),"")</f>
        <v/>
      </c>
      <c r="X13" s="66">
        <f>IF(H13&gt;0,IF(J13="x", IF(B13="E",W13*Stammdaten!$F$42,Stammdaten!$E$38),0),0)</f>
        <v>0</v>
      </c>
      <c r="Y13" s="66">
        <f>IF(H13&gt;0,IF(K13="x", IF(B13="E",W13*Stammdaten!$F$43,Stammdaten!$E$39),0),0)</f>
        <v>0</v>
      </c>
      <c r="Z13" s="66">
        <f>IF(H13&gt;0,IF(L13="x", IF(B13="E",W13*Stammdaten!$F$44,Stammdaten!$E$40),0),0)</f>
        <v>0</v>
      </c>
      <c r="AA13" s="66" t="str">
        <f>IF(W13&lt;&gt;"",IF(W13-(SUM(X13:Z13))&gt;0,(W13-SUM(X13:Z13)),0),"")</f>
        <v/>
      </c>
    </row>
    <row r="14" spans="1:29" ht="21" customHeight="1" x14ac:dyDescent="0.25">
      <c r="A14" s="189"/>
      <c r="B14" s="177"/>
      <c r="C14" s="192"/>
      <c r="D14" s="192"/>
      <c r="E14" s="192"/>
      <c r="F14" s="196"/>
      <c r="G14" s="171"/>
      <c r="H14" s="174"/>
      <c r="I14" s="177"/>
      <c r="J14" s="177"/>
      <c r="K14" s="177"/>
      <c r="L14" s="177"/>
      <c r="M14" s="183"/>
      <c r="N14" s="180"/>
      <c r="O14" s="183"/>
      <c r="P14" s="199"/>
      <c r="Q14" s="183"/>
      <c r="R14" s="78"/>
      <c r="S14" s="168"/>
      <c r="U14" s="66"/>
      <c r="V14" s="66"/>
      <c r="W14" s="66"/>
      <c r="X14" s="66"/>
      <c r="Y14" s="66"/>
      <c r="Z14" s="66"/>
      <c r="AA14" s="66"/>
    </row>
    <row r="15" spans="1:29" ht="21" customHeight="1" x14ac:dyDescent="0.25">
      <c r="A15" s="190"/>
      <c r="B15" s="178"/>
      <c r="C15" s="193"/>
      <c r="D15" s="193"/>
      <c r="E15" s="193"/>
      <c r="F15" s="197"/>
      <c r="G15" s="172"/>
      <c r="H15" s="175"/>
      <c r="I15" s="178"/>
      <c r="J15" s="178"/>
      <c r="K15" s="178"/>
      <c r="L15" s="178"/>
      <c r="M15" s="184"/>
      <c r="N15" s="181"/>
      <c r="O15" s="184"/>
      <c r="P15" s="200"/>
      <c r="Q15" s="184"/>
      <c r="R15" s="78"/>
      <c r="S15" s="169"/>
      <c r="U15" s="66"/>
      <c r="V15" s="66"/>
      <c r="W15" s="66"/>
      <c r="X15" s="66"/>
      <c r="Y15" s="66"/>
      <c r="Z15" s="66"/>
      <c r="AA15" s="66"/>
    </row>
    <row r="16" spans="1:29" ht="21" customHeight="1" x14ac:dyDescent="0.25">
      <c r="A16" s="188" t="s">
        <v>89</v>
      </c>
      <c r="B16" s="176"/>
      <c r="C16" s="191"/>
      <c r="D16" s="191"/>
      <c r="E16" s="191"/>
      <c r="F16" s="195"/>
      <c r="G16" s="170"/>
      <c r="H16" s="173" t="str">
        <f>IF(F16="","",(G16-F16)*24)</f>
        <v/>
      </c>
      <c r="I16" s="176"/>
      <c r="J16" s="176"/>
      <c r="K16" s="176"/>
      <c r="L16" s="176"/>
      <c r="M16" s="182" t="str">
        <f>IF(B16="","",AA16)</f>
        <v/>
      </c>
      <c r="N16" s="179"/>
      <c r="O16" s="182" t="str">
        <f>IF(N16="","",N16*Stammdaten!$D$46)</f>
        <v/>
      </c>
      <c r="P16" s="198"/>
      <c r="Q16" s="182" t="str">
        <f>IF(SUM(M16)+SUM(O16)+SUM(P16)&gt;0,SUM(M16)+SUM(O16)+SUM(P16),"")</f>
        <v/>
      </c>
      <c r="R16" s="78"/>
      <c r="S16" s="167"/>
      <c r="U16" s="66" t="str">
        <f>IF(H16&lt;&gt;"",IF(B16="H",IF(I16="x",Stammdaten!$F$36,0),0),"")</f>
        <v/>
      </c>
      <c r="V16" s="66" t="str">
        <f>IF(H16&lt;&gt;"",IF(B16="E",IF(H16=24,Stammdaten!$F$30,IF(H16&gt;Stammdaten!$E$28-0.01,Stammdaten!$F$29,IF(H16&gt;Stammdaten!$E$27-0.01,Stammdaten!$F$28,IF(H16&gt;Stammdaten!$E$26-0.01,Stammdaten!$F$27,IF(H16&gt;0,Stammdaten!$F$26,FALSE))))),IF(H16&gt;Stammdaten!$E$35-0.01,Stammdaten!$F$35,IF(H16&gt;Stammdaten!$E$33-0.01,Stammdaten!$F$34,IF(H16&gt;Stammdaten!$E$32-0.01,Stammdaten!$F$33,0)))),"")</f>
        <v/>
      </c>
      <c r="W16" s="66" t="str">
        <f>IF(H16&lt;&gt;"",MAX(U16:V16),"")</f>
        <v/>
      </c>
      <c r="X16" s="66">
        <f>IF(H16&gt;0,IF(J16="x", IF(B16="E",W16*Stammdaten!$F$42,Stammdaten!$E$38),0),0)</f>
        <v>0</v>
      </c>
      <c r="Y16" s="66">
        <f>IF(H16&gt;0,IF(K16="x", IF(B16="E",W16*Stammdaten!$F$43,Stammdaten!$E$39),0),0)</f>
        <v>0</v>
      </c>
      <c r="Z16" s="66">
        <f>IF(H16&gt;0,IF(L16="x", IF(B16="E",W16*Stammdaten!$F$44,Stammdaten!$E$40),0),0)</f>
        <v>0</v>
      </c>
      <c r="AA16" s="66" t="str">
        <f>IF(W16&lt;&gt;"",IF(W16-(SUM(X16:Z16))&gt;0,(W16-SUM(X16:Z16)),0),"")</f>
        <v/>
      </c>
    </row>
    <row r="17" spans="1:27" ht="21" customHeight="1" x14ac:dyDescent="0.25">
      <c r="A17" s="189"/>
      <c r="B17" s="177"/>
      <c r="C17" s="192"/>
      <c r="D17" s="192"/>
      <c r="E17" s="192"/>
      <c r="F17" s="196"/>
      <c r="G17" s="171"/>
      <c r="H17" s="174"/>
      <c r="I17" s="177"/>
      <c r="J17" s="177"/>
      <c r="K17" s="177"/>
      <c r="L17" s="177"/>
      <c r="M17" s="183"/>
      <c r="N17" s="180"/>
      <c r="O17" s="183"/>
      <c r="P17" s="199"/>
      <c r="Q17" s="183"/>
      <c r="R17" s="78"/>
      <c r="S17" s="168"/>
      <c r="U17" s="66"/>
      <c r="V17" s="66"/>
      <c r="W17" s="66"/>
      <c r="X17" s="66"/>
      <c r="Y17" s="66"/>
      <c r="Z17" s="66"/>
      <c r="AA17" s="66"/>
    </row>
    <row r="18" spans="1:27" ht="21" customHeight="1" x14ac:dyDescent="0.25">
      <c r="A18" s="190"/>
      <c r="B18" s="178"/>
      <c r="C18" s="193"/>
      <c r="D18" s="193"/>
      <c r="E18" s="193"/>
      <c r="F18" s="197"/>
      <c r="G18" s="172"/>
      <c r="H18" s="175"/>
      <c r="I18" s="178"/>
      <c r="J18" s="178"/>
      <c r="K18" s="178"/>
      <c r="L18" s="178"/>
      <c r="M18" s="184"/>
      <c r="N18" s="181"/>
      <c r="O18" s="184"/>
      <c r="P18" s="200"/>
      <c r="Q18" s="184"/>
      <c r="R18" s="78"/>
      <c r="S18" s="169"/>
      <c r="U18" s="66"/>
      <c r="V18" s="66"/>
      <c r="W18" s="66"/>
      <c r="X18" s="66"/>
      <c r="Y18" s="66"/>
      <c r="Z18" s="66"/>
      <c r="AA18" s="66"/>
    </row>
    <row r="19" spans="1:27" ht="21" customHeight="1" x14ac:dyDescent="0.25">
      <c r="A19" s="188" t="s">
        <v>90</v>
      </c>
      <c r="B19" s="176"/>
      <c r="C19" s="191"/>
      <c r="D19" s="191"/>
      <c r="E19" s="194"/>
      <c r="F19" s="195"/>
      <c r="G19" s="170"/>
      <c r="H19" s="173" t="str">
        <f>IF(F19="","",(G19-F19)*24)</f>
        <v/>
      </c>
      <c r="I19" s="176"/>
      <c r="J19" s="176"/>
      <c r="K19" s="176"/>
      <c r="L19" s="176"/>
      <c r="M19" s="182" t="str">
        <f>IF(B19="","",AA19)</f>
        <v/>
      </c>
      <c r="N19" s="179"/>
      <c r="O19" s="182" t="str">
        <f>IF(N19="","",N19*Stammdaten!$D$46)</f>
        <v/>
      </c>
      <c r="P19" s="198"/>
      <c r="Q19" s="182" t="str">
        <f>IF(SUM(M19)+SUM(O19)+SUM(P19)&gt;0,SUM(M19)+SUM(O19)+SUM(P19),"")</f>
        <v/>
      </c>
      <c r="R19" s="78"/>
      <c r="S19" s="167"/>
      <c r="U19" s="66" t="str">
        <f>IF(H19&lt;&gt;"",IF(B19="H",IF(I19="x",Stammdaten!$F$36,0),0),"")</f>
        <v/>
      </c>
      <c r="V19" s="66" t="str">
        <f>IF(H19&lt;&gt;"",IF(B19="E",IF(H19=24,Stammdaten!$F$30,IF(H19&gt;Stammdaten!$E$28-0.01,Stammdaten!$F$29,IF(H19&gt;Stammdaten!$E$27-0.01,Stammdaten!$F$28,IF(H19&gt;Stammdaten!$E$26-0.01,Stammdaten!$F$27,IF(H19&gt;0,Stammdaten!$F$26,FALSE))))),IF(H19&gt;Stammdaten!$E$35-0.01,Stammdaten!$F$35,IF(H19&gt;Stammdaten!$E$33-0.01,Stammdaten!$F$34,IF(H19&gt;Stammdaten!$E$32-0.01,Stammdaten!$F$33,0)))),"")</f>
        <v/>
      </c>
      <c r="W19" s="66" t="str">
        <f>IF(H19&lt;&gt;"",MAX(U19:V19),"")</f>
        <v/>
      </c>
      <c r="X19" s="66">
        <f>IF(H19&gt;0,IF(J19="x", IF(B19="E",W19*Stammdaten!$F$42,Stammdaten!$E$38),0),0)</f>
        <v>0</v>
      </c>
      <c r="Y19" s="66">
        <f>IF(H19&gt;0,IF(K19="x", IF(B19="E",W19*Stammdaten!$F$43,Stammdaten!$E$39),0),0)</f>
        <v>0</v>
      </c>
      <c r="Z19" s="66">
        <f>IF(H19&gt;0,IF(L19="x", IF(B19="E",W19*Stammdaten!$F$44,Stammdaten!$E$40),0),0)</f>
        <v>0</v>
      </c>
      <c r="AA19" s="66" t="str">
        <f>IF(W19&lt;&gt;"",IF(W19-(SUM(X19:Z19))&gt;0,(W19-SUM(X19:Z19)),0),"")</f>
        <v/>
      </c>
    </row>
    <row r="20" spans="1:27" ht="21" customHeight="1" x14ac:dyDescent="0.25">
      <c r="A20" s="189"/>
      <c r="B20" s="177"/>
      <c r="C20" s="192"/>
      <c r="D20" s="192"/>
      <c r="E20" s="192"/>
      <c r="F20" s="196"/>
      <c r="G20" s="171"/>
      <c r="H20" s="174"/>
      <c r="I20" s="177"/>
      <c r="J20" s="177"/>
      <c r="K20" s="177"/>
      <c r="L20" s="177"/>
      <c r="M20" s="183"/>
      <c r="N20" s="180"/>
      <c r="O20" s="183"/>
      <c r="P20" s="199"/>
      <c r="Q20" s="183"/>
      <c r="R20" s="78"/>
      <c r="S20" s="168"/>
      <c r="U20" s="66"/>
      <c r="V20" s="66"/>
      <c r="W20" s="66"/>
      <c r="X20" s="66"/>
      <c r="Y20" s="66"/>
      <c r="Z20" s="66"/>
      <c r="AA20" s="66"/>
    </row>
    <row r="21" spans="1:27" ht="21" customHeight="1" x14ac:dyDescent="0.25">
      <c r="A21" s="190"/>
      <c r="B21" s="178"/>
      <c r="C21" s="193"/>
      <c r="D21" s="193"/>
      <c r="E21" s="193"/>
      <c r="F21" s="197"/>
      <c r="G21" s="172"/>
      <c r="H21" s="175"/>
      <c r="I21" s="178"/>
      <c r="J21" s="178"/>
      <c r="K21" s="178"/>
      <c r="L21" s="178"/>
      <c r="M21" s="184"/>
      <c r="N21" s="181"/>
      <c r="O21" s="184"/>
      <c r="P21" s="200"/>
      <c r="Q21" s="184"/>
      <c r="R21" s="78"/>
      <c r="S21" s="169"/>
      <c r="U21" s="66"/>
      <c r="V21" s="66"/>
      <c r="W21" s="66"/>
      <c r="X21" s="66"/>
      <c r="Y21" s="66"/>
      <c r="Z21" s="66"/>
      <c r="AA21" s="66"/>
    </row>
    <row r="22" spans="1:27" ht="21" customHeight="1" x14ac:dyDescent="0.25">
      <c r="A22" s="188" t="s">
        <v>91</v>
      </c>
      <c r="B22" s="176"/>
      <c r="C22" s="191"/>
      <c r="D22" s="191"/>
      <c r="E22" s="194"/>
      <c r="F22" s="195"/>
      <c r="G22" s="170"/>
      <c r="H22" s="173" t="str">
        <f>IF(F22="","",(G22-F22)*24)</f>
        <v/>
      </c>
      <c r="I22" s="176"/>
      <c r="J22" s="176"/>
      <c r="K22" s="176"/>
      <c r="L22" s="176"/>
      <c r="M22" s="182" t="str">
        <f>IF(B22="","",AA22)</f>
        <v/>
      </c>
      <c r="N22" s="179"/>
      <c r="O22" s="182" t="str">
        <f>IF(N22="","",N22*Stammdaten!$D$46)</f>
        <v/>
      </c>
      <c r="P22" s="198"/>
      <c r="Q22" s="182" t="str">
        <f>IF(SUM(M22)+SUM(O22)+SUM(P22)&gt;0,SUM(M22)+SUM(O22)+SUM(P22),"")</f>
        <v/>
      </c>
      <c r="R22" s="78"/>
      <c r="S22" s="167"/>
      <c r="U22" s="66" t="str">
        <f>IF(H22&lt;&gt;"",IF(B22="H",IF(I22="x",Stammdaten!$F$36,0),0),"")</f>
        <v/>
      </c>
      <c r="V22" s="66" t="str">
        <f>IF(H22&lt;&gt;"",IF(B22="E",IF(H22=24,Stammdaten!$F$30,IF(H22&gt;Stammdaten!$E$28-0.01,Stammdaten!$F$29,IF(H22&gt;Stammdaten!$E$27-0.01,Stammdaten!$F$28,IF(H22&gt;Stammdaten!$E$26-0.01,Stammdaten!$F$27,IF(H22&gt;0,Stammdaten!$F$26,FALSE))))),IF(H22&gt;Stammdaten!$E$35-0.01,Stammdaten!$F$35,IF(H22&gt;Stammdaten!$E$33-0.01,Stammdaten!$F$34,IF(H22&gt;Stammdaten!$E$32-0.01,Stammdaten!$F$33,0)))),"")</f>
        <v/>
      </c>
      <c r="W22" s="66" t="str">
        <f>IF(H22&lt;&gt;"",MAX(U22:V22),"")</f>
        <v/>
      </c>
      <c r="X22" s="66">
        <f>IF(H22&gt;0,IF(J22="x", IF(B22="E",W22*Stammdaten!$F$42,Stammdaten!$E$38),0),0)</f>
        <v>0</v>
      </c>
      <c r="Y22" s="66">
        <f>IF(H22&gt;0,IF(K22="x", IF(B22="E",W22*Stammdaten!$F$43,Stammdaten!$E$39),0),0)</f>
        <v>0</v>
      </c>
      <c r="Z22" s="66">
        <f>IF(H22&gt;0,IF(L22="x", IF(B22="E",W22*Stammdaten!$F$44,Stammdaten!$E$40),0),0)</f>
        <v>0</v>
      </c>
      <c r="AA22" s="66" t="str">
        <f>IF(W22&lt;&gt;"",IF(W22-(SUM(X22:Z22))&gt;0,(W22-SUM(X22:Z22)),0),"")</f>
        <v/>
      </c>
    </row>
    <row r="23" spans="1:27" ht="21" customHeight="1" x14ac:dyDescent="0.25">
      <c r="A23" s="189"/>
      <c r="B23" s="177"/>
      <c r="C23" s="192"/>
      <c r="D23" s="192"/>
      <c r="E23" s="192"/>
      <c r="F23" s="196"/>
      <c r="G23" s="171"/>
      <c r="H23" s="174"/>
      <c r="I23" s="177"/>
      <c r="J23" s="177"/>
      <c r="K23" s="177"/>
      <c r="L23" s="177"/>
      <c r="M23" s="183"/>
      <c r="N23" s="180"/>
      <c r="O23" s="183"/>
      <c r="P23" s="199"/>
      <c r="Q23" s="183"/>
      <c r="R23" s="78"/>
      <c r="S23" s="168"/>
      <c r="U23" s="66"/>
      <c r="V23" s="66"/>
      <c r="W23" s="66"/>
      <c r="X23" s="66"/>
      <c r="Y23" s="66"/>
      <c r="Z23" s="66"/>
      <c r="AA23" s="66"/>
    </row>
    <row r="24" spans="1:27" ht="21" customHeight="1" x14ac:dyDescent="0.25">
      <c r="A24" s="190"/>
      <c r="B24" s="178"/>
      <c r="C24" s="193"/>
      <c r="D24" s="193"/>
      <c r="E24" s="193"/>
      <c r="F24" s="197"/>
      <c r="G24" s="172"/>
      <c r="H24" s="175"/>
      <c r="I24" s="178"/>
      <c r="J24" s="178"/>
      <c r="K24" s="178"/>
      <c r="L24" s="178"/>
      <c r="M24" s="184"/>
      <c r="N24" s="181"/>
      <c r="O24" s="184"/>
      <c r="P24" s="200"/>
      <c r="Q24" s="184"/>
      <c r="R24" s="78"/>
      <c r="S24" s="169"/>
      <c r="U24" s="66"/>
      <c r="V24" s="66"/>
      <c r="W24" s="66"/>
      <c r="X24" s="66"/>
      <c r="Y24" s="66"/>
      <c r="Z24" s="66"/>
      <c r="AA24" s="66"/>
    </row>
    <row r="25" spans="1:27" ht="21" customHeight="1" x14ac:dyDescent="0.25">
      <c r="A25" s="188" t="s">
        <v>92</v>
      </c>
      <c r="B25" s="176"/>
      <c r="C25" s="191"/>
      <c r="D25" s="191"/>
      <c r="E25" s="194"/>
      <c r="F25" s="195"/>
      <c r="G25" s="170"/>
      <c r="H25" s="173" t="str">
        <f>IF(F25="","",(G25-F25)*24)</f>
        <v/>
      </c>
      <c r="I25" s="176"/>
      <c r="J25" s="176"/>
      <c r="K25" s="176"/>
      <c r="L25" s="176"/>
      <c r="M25" s="182" t="str">
        <f>IF(B25="","",AA25)</f>
        <v/>
      </c>
      <c r="N25" s="179"/>
      <c r="O25" s="182" t="str">
        <f>IF(N25="","",N25*Stammdaten!$D$46)</f>
        <v/>
      </c>
      <c r="P25" s="198"/>
      <c r="Q25" s="182" t="str">
        <f>IF(SUM(M25)+SUM(O25)+SUM(P25)&gt;0,SUM(M25)+SUM(O25)+SUM(P25),"")</f>
        <v/>
      </c>
      <c r="R25" s="78"/>
      <c r="S25" s="167"/>
      <c r="U25" s="66" t="str">
        <f>IF(H25&lt;&gt;"",IF(B25="H",IF(I25="x",Stammdaten!$F$36,0),0),"")</f>
        <v/>
      </c>
      <c r="V25" s="66" t="str">
        <f>IF(H25&lt;&gt;"",IF(B25="E",IF(H25=24,Stammdaten!$F$30,IF(H25&gt;Stammdaten!$E$28-0.01,Stammdaten!$F$29,IF(H25&gt;Stammdaten!$E$27-0.01,Stammdaten!$F$28,IF(H25&gt;Stammdaten!$E$26-0.01,Stammdaten!$F$27,IF(H25&gt;0,Stammdaten!$F$26,FALSE))))),IF(H25&gt;Stammdaten!$E$35-0.01,Stammdaten!$F$35,IF(H25&gt;Stammdaten!$E$33-0.01,Stammdaten!$F$34,IF(H25&gt;Stammdaten!$E$32-0.01,Stammdaten!$F$33,0)))),"")</f>
        <v/>
      </c>
      <c r="W25" s="66" t="str">
        <f>IF(H25&lt;&gt;"",MAX(U25:V25),"")</f>
        <v/>
      </c>
      <c r="X25" s="66">
        <f>IF(H25&gt;0,IF(J25="x", IF(B25="E",W25*Stammdaten!$F$42,Stammdaten!$E$38),0),0)</f>
        <v>0</v>
      </c>
      <c r="Y25" s="66">
        <f>IF(H25&gt;0,IF(K25="x", IF(B25="E",W25*Stammdaten!$F$43,Stammdaten!$E$39),0),0)</f>
        <v>0</v>
      </c>
      <c r="Z25" s="66">
        <f>IF(H25&gt;0,IF(L25="x", IF(B25="E",W25*Stammdaten!$F$44,Stammdaten!$E$40),0),0)</f>
        <v>0</v>
      </c>
      <c r="AA25" s="66" t="str">
        <f>IF(W25&lt;&gt;"",IF(W25-(SUM(X25:Z25))&gt;0,(W25-SUM(X25:Z25)),0),"")</f>
        <v/>
      </c>
    </row>
    <row r="26" spans="1:27" ht="21" customHeight="1" x14ac:dyDescent="0.25">
      <c r="A26" s="189"/>
      <c r="B26" s="177"/>
      <c r="C26" s="192"/>
      <c r="D26" s="192"/>
      <c r="E26" s="192"/>
      <c r="F26" s="196"/>
      <c r="G26" s="171"/>
      <c r="H26" s="174"/>
      <c r="I26" s="177"/>
      <c r="J26" s="177"/>
      <c r="K26" s="177"/>
      <c r="L26" s="177"/>
      <c r="M26" s="183"/>
      <c r="N26" s="180"/>
      <c r="O26" s="183"/>
      <c r="P26" s="199"/>
      <c r="Q26" s="183"/>
      <c r="R26" s="78"/>
      <c r="S26" s="168"/>
      <c r="U26" s="66"/>
      <c r="V26" s="66"/>
      <c r="W26" s="66"/>
      <c r="X26" s="66"/>
      <c r="Y26" s="66"/>
      <c r="Z26" s="66"/>
      <c r="AA26" s="66"/>
    </row>
    <row r="27" spans="1:27" ht="21" customHeight="1" x14ac:dyDescent="0.25">
      <c r="A27" s="190"/>
      <c r="B27" s="178"/>
      <c r="C27" s="193"/>
      <c r="D27" s="193"/>
      <c r="E27" s="193"/>
      <c r="F27" s="197"/>
      <c r="G27" s="172"/>
      <c r="H27" s="175"/>
      <c r="I27" s="178"/>
      <c r="J27" s="178"/>
      <c r="K27" s="178"/>
      <c r="L27" s="178"/>
      <c r="M27" s="184"/>
      <c r="N27" s="181"/>
      <c r="O27" s="184"/>
      <c r="P27" s="200"/>
      <c r="Q27" s="184"/>
      <c r="R27" s="78"/>
      <c r="S27" s="169"/>
      <c r="U27" s="66"/>
      <c r="V27" s="66"/>
      <c r="W27" s="66"/>
      <c r="X27" s="66"/>
      <c r="Y27" s="66"/>
      <c r="Z27" s="66"/>
      <c r="AA27" s="66"/>
    </row>
    <row r="28" spans="1:27" ht="21" customHeight="1" x14ac:dyDescent="0.25">
      <c r="A28" s="188" t="s">
        <v>93</v>
      </c>
      <c r="B28" s="176"/>
      <c r="C28" s="191"/>
      <c r="D28" s="191"/>
      <c r="E28" s="191"/>
      <c r="F28" s="195"/>
      <c r="G28" s="170"/>
      <c r="H28" s="173" t="str">
        <f>IF(F28="","",(G28-F28)*24)</f>
        <v/>
      </c>
      <c r="I28" s="176"/>
      <c r="J28" s="176"/>
      <c r="K28" s="176"/>
      <c r="L28" s="176"/>
      <c r="M28" s="182" t="str">
        <f>IF(B28="","",AA28)</f>
        <v/>
      </c>
      <c r="N28" s="179"/>
      <c r="O28" s="182" t="str">
        <f>IF(N28="","",N28*Stammdaten!$D$46)</f>
        <v/>
      </c>
      <c r="P28" s="198"/>
      <c r="Q28" s="182" t="str">
        <f>IF(SUM(M28)+SUM(O28)+SUM(P28)&gt;0,SUM(M28)+SUM(O28)+SUM(P28),"")</f>
        <v/>
      </c>
      <c r="R28" s="78"/>
      <c r="S28" s="167"/>
      <c r="U28" s="66" t="str">
        <f>IF(H28&lt;&gt;"",IF(B28="H",IF(I28="x",Stammdaten!$F$36,0),0),"")</f>
        <v/>
      </c>
      <c r="V28" s="66" t="str">
        <f>IF(H28&lt;&gt;"",IF(B28="E",IF(H28=24,Stammdaten!$F$30,IF(H28&gt;Stammdaten!$E$28-0.01,Stammdaten!$F$29,IF(H28&gt;Stammdaten!$E$27-0.01,Stammdaten!$F$28,IF(H28&gt;Stammdaten!$E$26-0.01,Stammdaten!$F$27,IF(H28&gt;0,Stammdaten!$F$26,FALSE))))),IF(H28&gt;Stammdaten!$E$35-0.01,Stammdaten!$F$35,IF(H28&gt;Stammdaten!$E$33-0.01,Stammdaten!$F$34,IF(H28&gt;Stammdaten!$E$32-0.01,Stammdaten!$F$33,0)))),"")</f>
        <v/>
      </c>
      <c r="W28" s="66" t="str">
        <f>IF(H28&lt;&gt;"",MAX(U28:V28),"")</f>
        <v/>
      </c>
      <c r="X28" s="66">
        <f>IF(H28&gt;0,IF(J28="x", IF(B28="E",W28*Stammdaten!$F$42,Stammdaten!$E$38),0),0)</f>
        <v>0</v>
      </c>
      <c r="Y28" s="66">
        <f>IF(H28&gt;0,IF(K28="x", IF(B28="E",W28*Stammdaten!$F$43,Stammdaten!$E$39),0),0)</f>
        <v>0</v>
      </c>
      <c r="Z28" s="66">
        <f>IF(H28&gt;0,IF(L28="x", IF(B28="E",W28*Stammdaten!$F$44,Stammdaten!$E$40),0),0)</f>
        <v>0</v>
      </c>
      <c r="AA28" s="66" t="str">
        <f>IF(W28&lt;&gt;"",IF(W28-(SUM(X28:Z28))&gt;0,(W28-SUM(X28:Z28)),0),"")</f>
        <v/>
      </c>
    </row>
    <row r="29" spans="1:27" ht="21" customHeight="1" x14ac:dyDescent="0.25">
      <c r="A29" s="189"/>
      <c r="B29" s="177"/>
      <c r="C29" s="192"/>
      <c r="D29" s="192"/>
      <c r="E29" s="192"/>
      <c r="F29" s="196"/>
      <c r="G29" s="171"/>
      <c r="H29" s="174"/>
      <c r="I29" s="177"/>
      <c r="J29" s="177"/>
      <c r="K29" s="177"/>
      <c r="L29" s="177"/>
      <c r="M29" s="183"/>
      <c r="N29" s="180"/>
      <c r="O29" s="183"/>
      <c r="P29" s="199"/>
      <c r="Q29" s="183"/>
      <c r="R29" s="78"/>
      <c r="S29" s="168"/>
      <c r="U29" s="66"/>
      <c r="V29" s="66"/>
      <c r="W29" s="66"/>
      <c r="X29" s="66"/>
      <c r="Y29" s="66"/>
      <c r="Z29" s="66"/>
      <c r="AA29" s="66"/>
    </row>
    <row r="30" spans="1:27" ht="21" customHeight="1" x14ac:dyDescent="0.25">
      <c r="A30" s="190"/>
      <c r="B30" s="178"/>
      <c r="C30" s="193"/>
      <c r="D30" s="193"/>
      <c r="E30" s="193"/>
      <c r="F30" s="197"/>
      <c r="G30" s="172"/>
      <c r="H30" s="175"/>
      <c r="I30" s="178"/>
      <c r="J30" s="178"/>
      <c r="K30" s="178"/>
      <c r="L30" s="178"/>
      <c r="M30" s="184"/>
      <c r="N30" s="181"/>
      <c r="O30" s="184"/>
      <c r="P30" s="200"/>
      <c r="Q30" s="184"/>
      <c r="R30" s="78"/>
      <c r="S30" s="169"/>
      <c r="U30" s="66"/>
      <c r="V30" s="66"/>
      <c r="W30" s="66"/>
      <c r="X30" s="66"/>
      <c r="Y30" s="66"/>
      <c r="Z30" s="66"/>
      <c r="AA30" s="66"/>
    </row>
    <row r="31" spans="1:27" ht="21" customHeight="1" x14ac:dyDescent="0.25">
      <c r="A31" s="188" t="s">
        <v>94</v>
      </c>
      <c r="B31" s="176"/>
      <c r="C31" s="191"/>
      <c r="D31" s="191"/>
      <c r="E31" s="194"/>
      <c r="F31" s="195"/>
      <c r="G31" s="170"/>
      <c r="H31" s="173" t="str">
        <f>IF(F31="","",(G31-F31)*24)</f>
        <v/>
      </c>
      <c r="I31" s="176"/>
      <c r="J31" s="176"/>
      <c r="K31" s="176"/>
      <c r="L31" s="176"/>
      <c r="M31" s="182" t="str">
        <f>IF(B31="","",AA31)</f>
        <v/>
      </c>
      <c r="N31" s="179"/>
      <c r="O31" s="182" t="str">
        <f>IF(N31="","",N31*Stammdaten!$D$46)</f>
        <v/>
      </c>
      <c r="P31" s="185"/>
      <c r="Q31" s="182" t="str">
        <f>IF(SUM(M31)+SUM(O31)+SUM(P31)&gt;0,SUM(M31)+SUM(O31)+SUM(P31),"")</f>
        <v/>
      </c>
      <c r="R31" s="78"/>
      <c r="S31" s="167"/>
      <c r="U31" s="66" t="str">
        <f>IF(H31&lt;&gt;"",IF(B31="H",IF(I31="x",Stammdaten!$F$36,0),0),"")</f>
        <v/>
      </c>
      <c r="V31" s="66" t="str">
        <f>IF(H31&lt;&gt;"",IF(B31="E",IF(H31=24,Stammdaten!$F$30,IF(H31&gt;Stammdaten!$E$28-0.01,Stammdaten!$F$29,IF(H31&gt;Stammdaten!$E$27-0.01,Stammdaten!$F$28,IF(H31&gt;Stammdaten!$E$26-0.01,Stammdaten!$F$27,IF(H31&gt;0,Stammdaten!$F$26,FALSE))))),IF(H31&gt;Stammdaten!$E$35-0.01,Stammdaten!$F$35,IF(H31&gt;Stammdaten!$E$33-0.01,Stammdaten!$F$34,IF(H31&gt;Stammdaten!$E$32-0.01,Stammdaten!$F$33,0)))),"")</f>
        <v/>
      </c>
      <c r="W31" s="66" t="str">
        <f>IF(H31&lt;&gt;"",MAX(U31:V31),"")</f>
        <v/>
      </c>
      <c r="X31" s="66">
        <f>IF(H31&gt;0,IF(J31="x", IF(B31="E",W31*Stammdaten!$F$42,Stammdaten!$E$38),0),0)</f>
        <v>0</v>
      </c>
      <c r="Y31" s="66">
        <f>IF(H31&gt;0,IF(K31="x", IF(B31="E",W31*Stammdaten!$F$43,Stammdaten!$E$39),0),0)</f>
        <v>0</v>
      </c>
      <c r="Z31" s="66">
        <f>IF(H31&gt;0,IF(L31="x", IF(B31="E",W31*Stammdaten!$F$44,Stammdaten!$E$40),0),0)</f>
        <v>0</v>
      </c>
      <c r="AA31" s="66" t="str">
        <f>IF(W31&lt;&gt;"",IF(W31-(SUM(X31:Z31))&gt;0,(W31-SUM(X31:Z31)),0),"")</f>
        <v/>
      </c>
    </row>
    <row r="32" spans="1:27" ht="21" customHeight="1" x14ac:dyDescent="0.25">
      <c r="A32" s="189"/>
      <c r="B32" s="177"/>
      <c r="C32" s="192"/>
      <c r="D32" s="192"/>
      <c r="E32" s="192"/>
      <c r="F32" s="196"/>
      <c r="G32" s="171"/>
      <c r="H32" s="174"/>
      <c r="I32" s="177"/>
      <c r="J32" s="177"/>
      <c r="K32" s="177"/>
      <c r="L32" s="177"/>
      <c r="M32" s="183"/>
      <c r="N32" s="180"/>
      <c r="O32" s="183"/>
      <c r="P32" s="186"/>
      <c r="Q32" s="183"/>
      <c r="R32" s="78"/>
      <c r="S32" s="168"/>
      <c r="U32" s="66"/>
      <c r="V32" s="66"/>
      <c r="W32" s="66"/>
      <c r="X32" s="66"/>
      <c r="Y32" s="66"/>
      <c r="Z32" s="66"/>
      <c r="AA32" s="66"/>
    </row>
    <row r="33" spans="1:27" ht="21" customHeight="1" x14ac:dyDescent="0.25">
      <c r="A33" s="190"/>
      <c r="B33" s="178"/>
      <c r="C33" s="193"/>
      <c r="D33" s="193"/>
      <c r="E33" s="193"/>
      <c r="F33" s="197"/>
      <c r="G33" s="172"/>
      <c r="H33" s="175"/>
      <c r="I33" s="178"/>
      <c r="J33" s="178"/>
      <c r="K33" s="178"/>
      <c r="L33" s="178"/>
      <c r="M33" s="184"/>
      <c r="N33" s="181"/>
      <c r="O33" s="184"/>
      <c r="P33" s="187"/>
      <c r="Q33" s="184"/>
      <c r="R33" s="78"/>
      <c r="S33" s="169"/>
      <c r="U33" s="66"/>
      <c r="V33" s="66"/>
      <c r="W33" s="66"/>
      <c r="X33" s="66"/>
      <c r="Y33" s="66"/>
      <c r="Z33" s="66"/>
      <c r="AA33" s="66"/>
    </row>
    <row r="34" spans="1:27" ht="21" customHeight="1" x14ac:dyDescent="0.25">
      <c r="A34" s="188" t="s">
        <v>95</v>
      </c>
      <c r="B34" s="176"/>
      <c r="C34" s="191"/>
      <c r="D34" s="191"/>
      <c r="E34" s="194"/>
      <c r="F34" s="195"/>
      <c r="G34" s="170"/>
      <c r="H34" s="173" t="str">
        <f>IF(F34="","",(G34-F34)*24)</f>
        <v/>
      </c>
      <c r="I34" s="176"/>
      <c r="J34" s="176"/>
      <c r="K34" s="176"/>
      <c r="L34" s="176"/>
      <c r="M34" s="182" t="str">
        <f>IF(B34="","",AA34)</f>
        <v/>
      </c>
      <c r="N34" s="179"/>
      <c r="O34" s="182" t="str">
        <f>IF(N34="","",N34*Stammdaten!$D$46)</f>
        <v/>
      </c>
      <c r="P34" s="185"/>
      <c r="Q34" s="182" t="str">
        <f>IF(SUM(M34)+SUM(O34)+SUM(P34)&gt;0,SUM(M34)+SUM(O34)+SUM(P34),"")</f>
        <v/>
      </c>
      <c r="R34" s="78"/>
      <c r="S34" s="167"/>
      <c r="U34" s="66" t="str">
        <f>IF(H34&lt;&gt;"",IF(B34="H",IF(I34="x",Stammdaten!$F$36,0),0),"")</f>
        <v/>
      </c>
      <c r="V34" s="66" t="str">
        <f>IF(H34&lt;&gt;"",IF(B34="E",IF(H34=24,Stammdaten!$F$30,IF(H34&gt;Stammdaten!$E$28-0.01,Stammdaten!$F$29,IF(H34&gt;Stammdaten!$E$27-0.01,Stammdaten!$F$28,IF(H34&gt;Stammdaten!$E$26-0.01,Stammdaten!$F$27,IF(H34&gt;0,Stammdaten!$F$26,FALSE))))),IF(H34&gt;Stammdaten!$E$35-0.01,Stammdaten!$F$35,IF(H34&gt;Stammdaten!$E$33-0.01,Stammdaten!$F$34,IF(H34&gt;Stammdaten!$E$32-0.01,Stammdaten!$F$33,0)))),"")</f>
        <v/>
      </c>
      <c r="W34" s="66" t="str">
        <f>IF(H34&lt;&gt;"",MAX(U34:V34),"")</f>
        <v/>
      </c>
      <c r="X34" s="66">
        <f>IF(H34&gt;0,IF(J34="x", IF(B34="E",W34*Stammdaten!$F$42,Stammdaten!$E$38),0),0)</f>
        <v>0</v>
      </c>
      <c r="Y34" s="66">
        <f>IF(H34&gt;0,IF(K34="x", IF(B34="E",W34*Stammdaten!$F$43,Stammdaten!$E$39),0),0)</f>
        <v>0</v>
      </c>
      <c r="Z34" s="66">
        <f>IF(H34&gt;0,IF(L34="x", IF(B34="E",W34*Stammdaten!$F$44,Stammdaten!$E$40),0),0)</f>
        <v>0</v>
      </c>
      <c r="AA34" s="66" t="str">
        <f>IF(W34&lt;&gt;"",IF(W34-(SUM(X34:Z34))&gt;0,(W34-SUM(X34:Z34)),0),"")</f>
        <v/>
      </c>
    </row>
    <row r="35" spans="1:27" ht="21" customHeight="1" x14ac:dyDescent="0.25">
      <c r="A35" s="189"/>
      <c r="B35" s="177"/>
      <c r="C35" s="192"/>
      <c r="D35" s="192"/>
      <c r="E35" s="192"/>
      <c r="F35" s="196"/>
      <c r="G35" s="171"/>
      <c r="H35" s="174"/>
      <c r="I35" s="177"/>
      <c r="J35" s="177"/>
      <c r="K35" s="177"/>
      <c r="L35" s="177"/>
      <c r="M35" s="183"/>
      <c r="N35" s="180"/>
      <c r="O35" s="183"/>
      <c r="P35" s="186"/>
      <c r="Q35" s="183"/>
      <c r="R35" s="78"/>
      <c r="S35" s="168"/>
      <c r="U35" s="66"/>
      <c r="V35" s="66"/>
      <c r="W35" s="66"/>
      <c r="X35" s="66"/>
      <c r="Y35" s="66"/>
      <c r="Z35" s="66"/>
      <c r="AA35" s="66"/>
    </row>
    <row r="36" spans="1:27" ht="21" customHeight="1" x14ac:dyDescent="0.25">
      <c r="A36" s="190"/>
      <c r="B36" s="178"/>
      <c r="C36" s="193"/>
      <c r="D36" s="193"/>
      <c r="E36" s="193"/>
      <c r="F36" s="197"/>
      <c r="G36" s="172"/>
      <c r="H36" s="175"/>
      <c r="I36" s="178"/>
      <c r="J36" s="178"/>
      <c r="K36" s="178"/>
      <c r="L36" s="178"/>
      <c r="M36" s="184"/>
      <c r="N36" s="181"/>
      <c r="O36" s="184"/>
      <c r="P36" s="187"/>
      <c r="Q36" s="184"/>
      <c r="R36" s="78"/>
      <c r="S36" s="169"/>
      <c r="U36" s="66"/>
      <c r="V36" s="66"/>
      <c r="W36" s="66"/>
      <c r="X36" s="66"/>
      <c r="Y36" s="66"/>
      <c r="Z36" s="66"/>
      <c r="AA36" s="66"/>
    </row>
    <row r="37" spans="1:27" ht="9.75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162" t="s">
        <v>76</v>
      </c>
      <c r="O37" s="163"/>
      <c r="P37" s="163"/>
      <c r="Q37" s="164"/>
      <c r="R37" s="75"/>
      <c r="S37" s="47"/>
      <c r="U37" s="66"/>
      <c r="V37" s="66"/>
    </row>
    <row r="38" spans="1:27" ht="66.75" customHeight="1" x14ac:dyDescent="0.25">
      <c r="A38" s="157" t="s">
        <v>77</v>
      </c>
      <c r="B38" s="159" t="s">
        <v>78</v>
      </c>
      <c r="C38" s="157" t="s">
        <v>79</v>
      </c>
      <c r="D38" s="157" t="s">
        <v>4</v>
      </c>
      <c r="E38" s="157" t="s">
        <v>9</v>
      </c>
      <c r="F38" s="159" t="s">
        <v>15</v>
      </c>
      <c r="G38" s="159" t="s">
        <v>16</v>
      </c>
      <c r="H38" s="159" t="s">
        <v>17</v>
      </c>
      <c r="I38" s="159" t="s">
        <v>149</v>
      </c>
      <c r="J38" s="159" t="s">
        <v>35</v>
      </c>
      <c r="K38" s="159" t="s">
        <v>38</v>
      </c>
      <c r="L38" s="159" t="s">
        <v>37</v>
      </c>
      <c r="M38" s="159" t="s">
        <v>21</v>
      </c>
      <c r="N38" s="165" t="s">
        <v>107</v>
      </c>
      <c r="O38" s="166"/>
      <c r="P38" s="48" t="s">
        <v>137</v>
      </c>
      <c r="Q38" s="48" t="s">
        <v>150</v>
      </c>
      <c r="R38" s="73" t="s">
        <v>132</v>
      </c>
      <c r="S38" s="49" t="s">
        <v>80</v>
      </c>
      <c r="U38" s="38" t="s">
        <v>146</v>
      </c>
      <c r="V38" s="38" t="s">
        <v>148</v>
      </c>
      <c r="W38" s="38" t="s">
        <v>283</v>
      </c>
      <c r="X38" s="3" t="s">
        <v>35</v>
      </c>
      <c r="Y38" s="3" t="s">
        <v>36</v>
      </c>
      <c r="Z38" s="3" t="s">
        <v>39</v>
      </c>
      <c r="AA38" s="38" t="s">
        <v>43</v>
      </c>
    </row>
    <row r="39" spans="1:27" ht="11.25" customHeight="1" x14ac:dyDescent="0.25">
      <c r="A39" s="158"/>
      <c r="B39" s="160"/>
      <c r="C39" s="158"/>
      <c r="D39" s="158"/>
      <c r="E39" s="158"/>
      <c r="F39" s="160"/>
      <c r="G39" s="160"/>
      <c r="H39" s="160"/>
      <c r="I39" s="160"/>
      <c r="J39" s="160"/>
      <c r="K39" s="160"/>
      <c r="L39" s="160"/>
      <c r="M39" s="160"/>
      <c r="N39" s="50" t="s">
        <v>28</v>
      </c>
      <c r="O39" s="51" t="s">
        <v>29</v>
      </c>
      <c r="P39" s="51" t="s">
        <v>135</v>
      </c>
      <c r="Q39" s="52"/>
      <c r="R39" s="52"/>
      <c r="S39" s="51" t="s">
        <v>81</v>
      </c>
      <c r="U39" s="66"/>
      <c r="V39" s="66"/>
      <c r="W39" s="38"/>
      <c r="X39" s="3"/>
      <c r="Y39" s="3"/>
      <c r="Z39" s="3"/>
      <c r="AA39" s="38"/>
    </row>
    <row r="40" spans="1:27" ht="9" customHeight="1" x14ac:dyDescent="0.25">
      <c r="A40" s="53">
        <v>1</v>
      </c>
      <c r="B40" s="53">
        <v>2</v>
      </c>
      <c r="C40" s="54">
        <v>3</v>
      </c>
      <c r="D40" s="53">
        <v>4</v>
      </c>
      <c r="E40" s="53">
        <v>5</v>
      </c>
      <c r="F40" s="53">
        <v>6</v>
      </c>
      <c r="G40" s="53">
        <v>7</v>
      </c>
      <c r="H40" s="53">
        <v>8</v>
      </c>
      <c r="I40" s="53">
        <v>9</v>
      </c>
      <c r="J40" s="53">
        <v>10</v>
      </c>
      <c r="K40" s="53">
        <v>11</v>
      </c>
      <c r="L40" s="53">
        <v>12</v>
      </c>
      <c r="M40" s="53">
        <v>13</v>
      </c>
      <c r="N40" s="53">
        <v>14</v>
      </c>
      <c r="O40" s="53">
        <v>15</v>
      </c>
      <c r="P40" s="53">
        <v>16</v>
      </c>
      <c r="Q40" s="53">
        <v>17</v>
      </c>
      <c r="R40" s="53">
        <v>18</v>
      </c>
      <c r="S40" s="53">
        <v>19</v>
      </c>
      <c r="U40" s="66"/>
      <c r="V40" s="66"/>
      <c r="W40" s="38"/>
      <c r="X40" s="3"/>
      <c r="Y40" s="3"/>
      <c r="Z40" s="3"/>
      <c r="AA40" s="3"/>
    </row>
    <row r="41" spans="1:27" ht="21" customHeight="1" x14ac:dyDescent="0.25">
      <c r="A41" s="188" t="s">
        <v>96</v>
      </c>
      <c r="B41" s="176"/>
      <c r="C41" s="191"/>
      <c r="D41" s="191"/>
      <c r="E41" s="194"/>
      <c r="F41" s="195"/>
      <c r="G41" s="170"/>
      <c r="H41" s="173" t="str">
        <f>IF(F41="","",(G41-F41)*24)</f>
        <v/>
      </c>
      <c r="I41" s="176"/>
      <c r="J41" s="176"/>
      <c r="K41" s="176"/>
      <c r="L41" s="176"/>
      <c r="M41" s="182" t="str">
        <f>IF(B41="","",AA41)</f>
        <v/>
      </c>
      <c r="N41" s="179"/>
      <c r="O41" s="182" t="str">
        <f>IF(N41="","",N41*Stammdaten!$D$46)</f>
        <v/>
      </c>
      <c r="P41" s="185"/>
      <c r="Q41" s="182" t="str">
        <f>IF(SUM(M41)+SUM(O41)+SUM(P41)&gt;0,SUM(M41)+SUM(O41)+SUM(P41),"")</f>
        <v/>
      </c>
      <c r="R41" s="78"/>
      <c r="S41" s="167"/>
      <c r="U41" s="66" t="str">
        <f>IF(H41&lt;&gt;"",IF(B41="H",IF(I41="x",Stammdaten!$F$36,0),0),"")</f>
        <v/>
      </c>
      <c r="V41" s="66" t="str">
        <f>IF(H41&lt;&gt;"",IF(B41="E",IF(H41=24,Stammdaten!$F$30,IF(H41&gt;Stammdaten!$E$28-0.01,Stammdaten!$F$29,IF(H41&gt;Stammdaten!$E$27-0.01,Stammdaten!$F$28,IF(H41&gt;Stammdaten!$E$26-0.01,Stammdaten!$F$27,IF(H41&gt;0,Stammdaten!$F$26,FALSE))))),IF(H41&gt;Stammdaten!$E$35-0.01,Stammdaten!$F$35,IF(H41&gt;Stammdaten!$E$33-0.01,Stammdaten!$F$34,IF(H41&gt;Stammdaten!$E$32-0.01,Stammdaten!$F$33,0)))),"")</f>
        <v/>
      </c>
      <c r="W41" s="66" t="str">
        <f>IF(H41&lt;&gt;"",MAX(U41:V41),"")</f>
        <v/>
      </c>
      <c r="X41" s="66">
        <f>IF(H41&gt;0,IF(J41="x", IF(B41="E",W41*Stammdaten!$F$42,Stammdaten!$E$38),0),0)</f>
        <v>0</v>
      </c>
      <c r="Y41" s="66">
        <f>IF(H41&gt;0,IF(K41="x", IF(B41="E",W41*Stammdaten!$F$43,Stammdaten!$E$39),0),0)</f>
        <v>0</v>
      </c>
      <c r="Z41" s="66">
        <f>IF(H41&gt;0,IF(L41="x", IF(B41="E",W41*Stammdaten!$F$44,Stammdaten!$E$40),0),0)</f>
        <v>0</v>
      </c>
      <c r="AA41" s="66" t="str">
        <f>IF(W41&lt;&gt;"",IF(W41-(SUM(X41:Z41))&gt;0,(W41-SUM(X41:Z41)),0),"")</f>
        <v/>
      </c>
    </row>
    <row r="42" spans="1:27" ht="21" customHeight="1" x14ac:dyDescent="0.25">
      <c r="A42" s="189"/>
      <c r="B42" s="177"/>
      <c r="C42" s="192"/>
      <c r="D42" s="192"/>
      <c r="E42" s="192"/>
      <c r="F42" s="196"/>
      <c r="G42" s="171"/>
      <c r="H42" s="174"/>
      <c r="I42" s="177"/>
      <c r="J42" s="177"/>
      <c r="K42" s="177"/>
      <c r="L42" s="177"/>
      <c r="M42" s="183"/>
      <c r="N42" s="180"/>
      <c r="O42" s="183"/>
      <c r="P42" s="186"/>
      <c r="Q42" s="183"/>
      <c r="R42" s="78"/>
      <c r="S42" s="168"/>
      <c r="U42" s="66"/>
      <c r="V42" s="66"/>
      <c r="W42" s="66"/>
      <c r="X42" s="66"/>
      <c r="Y42" s="66"/>
      <c r="Z42" s="66"/>
      <c r="AA42" s="66"/>
    </row>
    <row r="43" spans="1:27" ht="21" customHeight="1" x14ac:dyDescent="0.25">
      <c r="A43" s="190"/>
      <c r="B43" s="178"/>
      <c r="C43" s="193"/>
      <c r="D43" s="193"/>
      <c r="E43" s="193"/>
      <c r="F43" s="197"/>
      <c r="G43" s="172"/>
      <c r="H43" s="175"/>
      <c r="I43" s="178"/>
      <c r="J43" s="178"/>
      <c r="K43" s="178"/>
      <c r="L43" s="178"/>
      <c r="M43" s="184"/>
      <c r="N43" s="181"/>
      <c r="O43" s="184"/>
      <c r="P43" s="187"/>
      <c r="Q43" s="184"/>
      <c r="R43" s="78"/>
      <c r="S43" s="169"/>
      <c r="U43" s="66"/>
      <c r="V43" s="66"/>
      <c r="W43" s="66"/>
      <c r="X43" s="66"/>
      <c r="Y43" s="66"/>
      <c r="Z43" s="66"/>
      <c r="AA43" s="66"/>
    </row>
    <row r="44" spans="1:27" ht="21" customHeight="1" x14ac:dyDescent="0.25">
      <c r="A44" s="188" t="s">
        <v>97</v>
      </c>
      <c r="B44" s="176"/>
      <c r="C44" s="191"/>
      <c r="D44" s="191"/>
      <c r="E44" s="194"/>
      <c r="F44" s="195"/>
      <c r="G44" s="170"/>
      <c r="H44" s="173" t="str">
        <f>IF(F44="","",(G44-F44)*24)</f>
        <v/>
      </c>
      <c r="I44" s="176"/>
      <c r="J44" s="176"/>
      <c r="K44" s="176"/>
      <c r="L44" s="176"/>
      <c r="M44" s="182" t="str">
        <f>IF(B44="","",AA44)</f>
        <v/>
      </c>
      <c r="N44" s="179"/>
      <c r="O44" s="182" t="str">
        <f>IF(N44="","",N44*Stammdaten!$D$46)</f>
        <v/>
      </c>
      <c r="P44" s="185"/>
      <c r="Q44" s="182" t="str">
        <f>IF(SUM(M44)+SUM(O44)+SUM(P44)&gt;0,SUM(M44)+SUM(O44)+SUM(P44),"")</f>
        <v/>
      </c>
      <c r="R44" s="78"/>
      <c r="S44" s="167"/>
      <c r="U44" s="66" t="str">
        <f>IF(H44&lt;&gt;"",IF(B44="H",IF(I44="x",Stammdaten!$F$36,0),0),"")</f>
        <v/>
      </c>
      <c r="V44" s="66" t="str">
        <f>IF(H44&lt;&gt;"",IF(B44="E",IF(H44=24,Stammdaten!$F$30,IF(H44&gt;Stammdaten!$E$28-0.01,Stammdaten!$F$29,IF(H44&gt;Stammdaten!$E$27-0.01,Stammdaten!$F$28,IF(H44&gt;Stammdaten!$E$26-0.01,Stammdaten!$F$27,IF(H44&gt;0,Stammdaten!$F$26,FALSE))))),IF(H44&gt;Stammdaten!$E$35-0.01,Stammdaten!$F$35,IF(H44&gt;Stammdaten!$E$33-0.01,Stammdaten!$F$34,IF(H44&gt;Stammdaten!$E$32-0.01,Stammdaten!$F$33,0)))),"")</f>
        <v/>
      </c>
      <c r="W44" s="66" t="str">
        <f>IF(H44&lt;&gt;"",MAX(U44:V44),"")</f>
        <v/>
      </c>
      <c r="X44" s="66">
        <f>IF(H44&gt;0,IF(J44="x", IF(B44="E",W44*Stammdaten!$F$42,Stammdaten!$E$38),0),0)</f>
        <v>0</v>
      </c>
      <c r="Y44" s="66">
        <f>IF(H44&gt;0,IF(K44="x", IF(B44="E",W44*Stammdaten!$F$43,Stammdaten!$E$39),0),0)</f>
        <v>0</v>
      </c>
      <c r="Z44" s="66">
        <f>IF(H44&gt;0,IF(L44="x", IF(B44="E",W44*Stammdaten!$F$44,Stammdaten!$E$40),0),0)</f>
        <v>0</v>
      </c>
      <c r="AA44" s="66" t="str">
        <f>IF(W44&lt;&gt;"",IF(W44-(SUM(X44:Z44))&gt;0,(W44-SUM(X44:Z44)),0),"")</f>
        <v/>
      </c>
    </row>
    <row r="45" spans="1:27" ht="21" customHeight="1" x14ac:dyDescent="0.25">
      <c r="A45" s="189"/>
      <c r="B45" s="177"/>
      <c r="C45" s="192"/>
      <c r="D45" s="192"/>
      <c r="E45" s="192"/>
      <c r="F45" s="196"/>
      <c r="G45" s="171"/>
      <c r="H45" s="174"/>
      <c r="I45" s="177"/>
      <c r="J45" s="177"/>
      <c r="K45" s="177"/>
      <c r="L45" s="177"/>
      <c r="M45" s="183"/>
      <c r="N45" s="180"/>
      <c r="O45" s="183"/>
      <c r="P45" s="186"/>
      <c r="Q45" s="183"/>
      <c r="R45" s="78"/>
      <c r="S45" s="168"/>
      <c r="U45" s="66"/>
      <c r="V45" s="66"/>
      <c r="W45" s="66"/>
      <c r="X45" s="66"/>
      <c r="Y45" s="66"/>
      <c r="Z45" s="66"/>
      <c r="AA45" s="66"/>
    </row>
    <row r="46" spans="1:27" ht="21" customHeight="1" x14ac:dyDescent="0.25">
      <c r="A46" s="190"/>
      <c r="B46" s="178"/>
      <c r="C46" s="193"/>
      <c r="D46" s="193"/>
      <c r="E46" s="193"/>
      <c r="F46" s="197"/>
      <c r="G46" s="172"/>
      <c r="H46" s="175"/>
      <c r="I46" s="178"/>
      <c r="J46" s="178"/>
      <c r="K46" s="178"/>
      <c r="L46" s="178"/>
      <c r="M46" s="184"/>
      <c r="N46" s="181"/>
      <c r="O46" s="184"/>
      <c r="P46" s="187"/>
      <c r="Q46" s="184"/>
      <c r="R46" s="78"/>
      <c r="S46" s="169"/>
      <c r="U46" s="66"/>
      <c r="V46" s="66"/>
      <c r="W46" s="66"/>
      <c r="X46" s="66"/>
      <c r="Y46" s="66"/>
      <c r="Z46" s="66"/>
      <c r="AA46" s="66"/>
    </row>
    <row r="47" spans="1:27" ht="21" customHeight="1" x14ac:dyDescent="0.25">
      <c r="A47" s="188" t="s">
        <v>98</v>
      </c>
      <c r="B47" s="176"/>
      <c r="C47" s="191"/>
      <c r="D47" s="191"/>
      <c r="E47" s="194"/>
      <c r="F47" s="195"/>
      <c r="G47" s="170"/>
      <c r="H47" s="173" t="str">
        <f>IF(F47="","",(G47-F47)*24)</f>
        <v/>
      </c>
      <c r="I47" s="176"/>
      <c r="J47" s="176"/>
      <c r="K47" s="176"/>
      <c r="L47" s="176"/>
      <c r="M47" s="182" t="str">
        <f>IF(B47="","",AA47)</f>
        <v/>
      </c>
      <c r="N47" s="179"/>
      <c r="O47" s="182" t="str">
        <f>IF(N47="","",N47*Stammdaten!$D$46)</f>
        <v/>
      </c>
      <c r="P47" s="185"/>
      <c r="Q47" s="182" t="str">
        <f>IF(SUM(M47)+SUM(O47)+SUM(P47)&gt;0,SUM(M47)+SUM(O47)+SUM(P47),"")</f>
        <v/>
      </c>
      <c r="R47" s="78"/>
      <c r="S47" s="167"/>
      <c r="U47" s="66" t="str">
        <f>IF(H47&lt;&gt;"",IF(B47="H",IF(I47="x",Stammdaten!$F$36,0),0),"")</f>
        <v/>
      </c>
      <c r="V47" s="66" t="str">
        <f>IF(H47&lt;&gt;"",IF(B47="E",IF(H47=24,Stammdaten!$F$30,IF(H47&gt;Stammdaten!$E$28-0.01,Stammdaten!$F$29,IF(H47&gt;Stammdaten!$E$27-0.01,Stammdaten!$F$28,IF(H47&gt;Stammdaten!$E$26-0.01,Stammdaten!$F$27,IF(H47&gt;0,Stammdaten!$F$26,FALSE))))),IF(H47&gt;Stammdaten!$E$35-0.01,Stammdaten!$F$35,IF(H47&gt;Stammdaten!$E$33-0.01,Stammdaten!$F$34,IF(H47&gt;Stammdaten!$E$32-0.01,Stammdaten!$F$33,0)))),"")</f>
        <v/>
      </c>
      <c r="W47" s="66" t="str">
        <f>IF(H47&lt;&gt;"",MAX(U47:V47),"")</f>
        <v/>
      </c>
      <c r="X47" s="66">
        <f>IF(H47&gt;0,IF(J47="x", IF(B47="E",W47*Stammdaten!$F$42,Stammdaten!$E$38),0),0)</f>
        <v>0</v>
      </c>
      <c r="Y47" s="66">
        <f>IF(H47&gt;0,IF(K47="x", IF(B47="E",W47*Stammdaten!$F$43,Stammdaten!$E$39),0),0)</f>
        <v>0</v>
      </c>
      <c r="Z47" s="66">
        <f>IF(H47&gt;0,IF(L47="x", IF(B47="E",W47*Stammdaten!$F$44,Stammdaten!$E$40),0),0)</f>
        <v>0</v>
      </c>
      <c r="AA47" s="66" t="str">
        <f>IF(W47&lt;&gt;"",IF(W47-(SUM(X47:Z47))&gt;0,(W47-SUM(X47:Z47)),0),"")</f>
        <v/>
      </c>
    </row>
    <row r="48" spans="1:27" ht="21" customHeight="1" x14ac:dyDescent="0.25">
      <c r="A48" s="189"/>
      <c r="B48" s="177"/>
      <c r="C48" s="192"/>
      <c r="D48" s="192"/>
      <c r="E48" s="192"/>
      <c r="F48" s="196"/>
      <c r="G48" s="171"/>
      <c r="H48" s="174"/>
      <c r="I48" s="177"/>
      <c r="J48" s="177"/>
      <c r="K48" s="177"/>
      <c r="L48" s="177"/>
      <c r="M48" s="183"/>
      <c r="N48" s="180"/>
      <c r="O48" s="183"/>
      <c r="P48" s="186"/>
      <c r="Q48" s="183"/>
      <c r="R48" s="78"/>
      <c r="S48" s="168"/>
      <c r="U48" s="66"/>
      <c r="V48" s="66"/>
      <c r="W48" s="66"/>
      <c r="X48" s="66"/>
      <c r="Y48" s="66"/>
      <c r="Z48" s="66"/>
      <c r="AA48" s="66"/>
    </row>
    <row r="49" spans="1:27" ht="21" customHeight="1" x14ac:dyDescent="0.25">
      <c r="A49" s="190"/>
      <c r="B49" s="178"/>
      <c r="C49" s="193"/>
      <c r="D49" s="193"/>
      <c r="E49" s="193"/>
      <c r="F49" s="197"/>
      <c r="G49" s="172"/>
      <c r="H49" s="175"/>
      <c r="I49" s="178"/>
      <c r="J49" s="178"/>
      <c r="K49" s="178"/>
      <c r="L49" s="178"/>
      <c r="M49" s="184"/>
      <c r="N49" s="181"/>
      <c r="O49" s="184"/>
      <c r="P49" s="187"/>
      <c r="Q49" s="184"/>
      <c r="R49" s="78"/>
      <c r="S49" s="169"/>
      <c r="U49" s="66"/>
      <c r="V49" s="66"/>
      <c r="W49" s="66"/>
      <c r="X49" s="66"/>
      <c r="Y49" s="66"/>
      <c r="Z49" s="66"/>
      <c r="AA49" s="66"/>
    </row>
    <row r="50" spans="1:27" ht="21" customHeight="1" x14ac:dyDescent="0.25">
      <c r="A50" s="188" t="s">
        <v>99</v>
      </c>
      <c r="B50" s="176"/>
      <c r="C50" s="191"/>
      <c r="D50" s="191"/>
      <c r="E50" s="191"/>
      <c r="F50" s="195"/>
      <c r="G50" s="170"/>
      <c r="H50" s="173" t="str">
        <f>IF(F50="","",(G50-F50)*24)</f>
        <v/>
      </c>
      <c r="I50" s="176"/>
      <c r="J50" s="176"/>
      <c r="K50" s="176"/>
      <c r="L50" s="176"/>
      <c r="M50" s="182" t="str">
        <f>IF(B50="","",AA50)</f>
        <v/>
      </c>
      <c r="N50" s="179"/>
      <c r="O50" s="182" t="str">
        <f>IF(N50="","",N50*Stammdaten!$D$46)</f>
        <v/>
      </c>
      <c r="P50" s="185"/>
      <c r="Q50" s="182" t="str">
        <f>IF(SUM(M50)+SUM(O50)+SUM(P50)&gt;0,SUM(M50)+SUM(O50)+SUM(P50),"")</f>
        <v/>
      </c>
      <c r="R50" s="78"/>
      <c r="S50" s="167"/>
      <c r="U50" s="66" t="str">
        <f>IF(H50&lt;&gt;"",IF(B50="H",IF(I50="x",Stammdaten!$F$36,0),0),"")</f>
        <v/>
      </c>
      <c r="V50" s="66" t="str">
        <f>IF(H50&lt;&gt;"",IF(B50="E",IF(H50=24,Stammdaten!$F$30,IF(H50&gt;Stammdaten!$E$28-0.01,Stammdaten!$F$29,IF(H50&gt;Stammdaten!$E$27-0.01,Stammdaten!$F$28,IF(H50&gt;Stammdaten!$E$26-0.01,Stammdaten!$F$27,IF(H50&gt;0,Stammdaten!$F$26,FALSE))))),IF(H50&gt;Stammdaten!$E$35-0.01,Stammdaten!$F$35,IF(H50&gt;Stammdaten!$E$33-0.01,Stammdaten!$F$34,IF(H50&gt;Stammdaten!$E$32-0.01,Stammdaten!$F$33,0)))),"")</f>
        <v/>
      </c>
      <c r="W50" s="66" t="str">
        <f>IF(H50&lt;&gt;"",MAX(U50:V50),"")</f>
        <v/>
      </c>
      <c r="X50" s="66">
        <f>IF(H50&gt;0,IF(J50="x", IF(B50="E",W50*Stammdaten!$F$42,Stammdaten!$E$38),0),0)</f>
        <v>0</v>
      </c>
      <c r="Y50" s="66">
        <f>IF(H50&gt;0,IF(K50="x", IF(B50="E",W50*Stammdaten!$F$43,Stammdaten!$E$39),0),0)</f>
        <v>0</v>
      </c>
      <c r="Z50" s="66">
        <f>IF(H50&gt;0,IF(L50="x", IF(B50="E",W50*Stammdaten!$F$44,Stammdaten!$E$40),0),0)</f>
        <v>0</v>
      </c>
      <c r="AA50" s="66" t="str">
        <f>IF(W50&lt;&gt;"",IF(W50-(SUM(X50:Z50))&gt;0,(W50-SUM(X50:Z50)),0),"")</f>
        <v/>
      </c>
    </row>
    <row r="51" spans="1:27" ht="21" customHeight="1" x14ac:dyDescent="0.25">
      <c r="A51" s="189"/>
      <c r="B51" s="177"/>
      <c r="C51" s="192"/>
      <c r="D51" s="192"/>
      <c r="E51" s="192"/>
      <c r="F51" s="196"/>
      <c r="G51" s="171"/>
      <c r="H51" s="174"/>
      <c r="I51" s="177"/>
      <c r="J51" s="177"/>
      <c r="K51" s="177"/>
      <c r="L51" s="177"/>
      <c r="M51" s="183"/>
      <c r="N51" s="180"/>
      <c r="O51" s="183"/>
      <c r="P51" s="186"/>
      <c r="Q51" s="183"/>
      <c r="R51" s="78"/>
      <c r="S51" s="168"/>
      <c r="U51" s="66"/>
      <c r="V51" s="66"/>
      <c r="W51" s="66"/>
      <c r="X51" s="66"/>
      <c r="Y51" s="66"/>
      <c r="Z51" s="66"/>
      <c r="AA51" s="66"/>
    </row>
    <row r="52" spans="1:27" ht="21" customHeight="1" x14ac:dyDescent="0.25">
      <c r="A52" s="190"/>
      <c r="B52" s="178"/>
      <c r="C52" s="193"/>
      <c r="D52" s="193"/>
      <c r="E52" s="193"/>
      <c r="F52" s="197"/>
      <c r="G52" s="172"/>
      <c r="H52" s="175"/>
      <c r="I52" s="178"/>
      <c r="J52" s="178"/>
      <c r="K52" s="178"/>
      <c r="L52" s="178"/>
      <c r="M52" s="184"/>
      <c r="N52" s="181"/>
      <c r="O52" s="184"/>
      <c r="P52" s="187"/>
      <c r="Q52" s="184"/>
      <c r="R52" s="78"/>
      <c r="S52" s="169"/>
      <c r="U52" s="66"/>
      <c r="V52" s="66"/>
      <c r="W52" s="66"/>
      <c r="X52" s="66"/>
      <c r="Y52" s="66"/>
      <c r="Z52" s="66"/>
      <c r="AA52" s="66"/>
    </row>
    <row r="53" spans="1:27" ht="21" customHeight="1" x14ac:dyDescent="0.25">
      <c r="A53" s="188" t="s">
        <v>100</v>
      </c>
      <c r="B53" s="176"/>
      <c r="C53" s="191"/>
      <c r="D53" s="191"/>
      <c r="E53" s="194"/>
      <c r="F53" s="195"/>
      <c r="G53" s="170"/>
      <c r="H53" s="173" t="str">
        <f>IF(F53="","",(G53-F53)*24)</f>
        <v/>
      </c>
      <c r="I53" s="176"/>
      <c r="J53" s="176"/>
      <c r="K53" s="176"/>
      <c r="L53" s="176"/>
      <c r="M53" s="182" t="str">
        <f>IF(B53="","",AA53)</f>
        <v/>
      </c>
      <c r="N53" s="179"/>
      <c r="O53" s="182" t="str">
        <f>IF(N53="","",N53*Stammdaten!$D$46)</f>
        <v/>
      </c>
      <c r="P53" s="185"/>
      <c r="Q53" s="182" t="str">
        <f>IF(SUM(M53)+SUM(O53)+SUM(P53)&gt;0,SUM(M53)+SUM(O53)+SUM(P53),"")</f>
        <v/>
      </c>
      <c r="R53" s="78"/>
      <c r="S53" s="167"/>
      <c r="U53" s="66" t="str">
        <f>IF(H53&lt;&gt;"",IF(B53="H",IF(I53="x",Stammdaten!$F$36,0),0),"")</f>
        <v/>
      </c>
      <c r="V53" s="66" t="str">
        <f>IF(H53&lt;&gt;"",IF(B53="E",IF(H53=24,Stammdaten!$F$30,IF(H53&gt;Stammdaten!$E$28-0.01,Stammdaten!$F$29,IF(H53&gt;Stammdaten!$E$27-0.01,Stammdaten!$F$28,IF(H53&gt;Stammdaten!$E$26-0.01,Stammdaten!$F$27,IF(H53&gt;0,Stammdaten!$F$26,FALSE))))),IF(H53&gt;Stammdaten!$E$35-0.01,Stammdaten!$F$35,IF(H53&gt;Stammdaten!$E$33-0.01,Stammdaten!$F$34,IF(H53&gt;Stammdaten!$E$32-0.01,Stammdaten!$F$33,0)))),"")</f>
        <v/>
      </c>
      <c r="W53" s="66" t="str">
        <f>IF(H53&lt;&gt;"",MAX(U53:V53),"")</f>
        <v/>
      </c>
      <c r="X53" s="66">
        <f>IF(H53&gt;0,IF(J53="x", IF(B53="E",W53*Stammdaten!$F$42,Stammdaten!$E$38),0),0)</f>
        <v>0</v>
      </c>
      <c r="Y53" s="66">
        <f>IF(H53&gt;0,IF(K53="x", IF(B53="E",W53*Stammdaten!$F$43,Stammdaten!$E$39),0),0)</f>
        <v>0</v>
      </c>
      <c r="Z53" s="66">
        <f>IF(H53&gt;0,IF(L53="x", IF(B53="E",W53*Stammdaten!$F$44,Stammdaten!$E$40),0),0)</f>
        <v>0</v>
      </c>
      <c r="AA53" s="66" t="str">
        <f>IF(W53&lt;&gt;"",IF(W53-(SUM(X53:Z53))&gt;0,(W53-SUM(X53:Z53)),0),"")</f>
        <v/>
      </c>
    </row>
    <row r="54" spans="1:27" ht="21" customHeight="1" x14ac:dyDescent="0.25">
      <c r="A54" s="189"/>
      <c r="B54" s="177"/>
      <c r="C54" s="192"/>
      <c r="D54" s="192"/>
      <c r="E54" s="192"/>
      <c r="F54" s="196"/>
      <c r="G54" s="171"/>
      <c r="H54" s="174"/>
      <c r="I54" s="177"/>
      <c r="J54" s="177"/>
      <c r="K54" s="177"/>
      <c r="L54" s="177"/>
      <c r="M54" s="183"/>
      <c r="N54" s="180"/>
      <c r="O54" s="183"/>
      <c r="P54" s="186"/>
      <c r="Q54" s="183"/>
      <c r="R54" s="78"/>
      <c r="S54" s="168"/>
      <c r="U54" s="66"/>
      <c r="V54" s="66"/>
      <c r="W54" s="66"/>
      <c r="X54" s="66"/>
      <c r="Y54" s="66"/>
      <c r="Z54" s="66"/>
      <c r="AA54" s="66"/>
    </row>
    <row r="55" spans="1:27" ht="21" customHeight="1" x14ac:dyDescent="0.25">
      <c r="A55" s="190"/>
      <c r="B55" s="178"/>
      <c r="C55" s="193"/>
      <c r="D55" s="193"/>
      <c r="E55" s="193"/>
      <c r="F55" s="197"/>
      <c r="G55" s="172"/>
      <c r="H55" s="175"/>
      <c r="I55" s="178"/>
      <c r="J55" s="178"/>
      <c r="K55" s="178"/>
      <c r="L55" s="178"/>
      <c r="M55" s="184"/>
      <c r="N55" s="181"/>
      <c r="O55" s="184"/>
      <c r="P55" s="187"/>
      <c r="Q55" s="184"/>
      <c r="R55" s="78"/>
      <c r="S55" s="169"/>
      <c r="U55" s="66"/>
      <c r="V55" s="66"/>
      <c r="W55" s="66"/>
      <c r="X55" s="66"/>
      <c r="Y55" s="66"/>
      <c r="Z55" s="66"/>
      <c r="AA55" s="66"/>
    </row>
    <row r="56" spans="1:27" ht="21" customHeight="1" x14ac:dyDescent="0.25">
      <c r="A56" s="188" t="s">
        <v>101</v>
      </c>
      <c r="B56" s="176"/>
      <c r="C56" s="191"/>
      <c r="D56" s="191"/>
      <c r="E56" s="194"/>
      <c r="F56" s="195"/>
      <c r="G56" s="170"/>
      <c r="H56" s="173" t="str">
        <f>IF(F56="","",(G56-F56)*24)</f>
        <v/>
      </c>
      <c r="I56" s="176"/>
      <c r="J56" s="176"/>
      <c r="K56" s="176"/>
      <c r="L56" s="176"/>
      <c r="M56" s="182" t="str">
        <f>IF(B56="","",AA56)</f>
        <v/>
      </c>
      <c r="N56" s="179"/>
      <c r="O56" s="182" t="str">
        <f>IF(N56="","",N56*Stammdaten!$D$46)</f>
        <v/>
      </c>
      <c r="P56" s="185"/>
      <c r="Q56" s="182" t="str">
        <f>IF(SUM(M56)+SUM(O56)+SUM(P56)&gt;0,SUM(M56)+SUM(O56)+SUM(P56),"")</f>
        <v/>
      </c>
      <c r="R56" s="78"/>
      <c r="S56" s="167"/>
      <c r="U56" s="66" t="str">
        <f>IF(H56&lt;&gt;"",IF(B56="H",IF(I56="x",Stammdaten!$F$36,0),0),"")</f>
        <v/>
      </c>
      <c r="V56" s="66" t="str">
        <f>IF(H56&lt;&gt;"",IF(B56="E",IF(H56=24,Stammdaten!$F$30,IF(H56&gt;Stammdaten!$E$28-0.01,Stammdaten!$F$29,IF(H56&gt;Stammdaten!$E$27-0.01,Stammdaten!$F$28,IF(H56&gt;Stammdaten!$E$26-0.01,Stammdaten!$F$27,IF(H56&gt;0,Stammdaten!$F$26,FALSE))))),IF(H56&gt;Stammdaten!$E$35-0.01,Stammdaten!$F$35,IF(H56&gt;Stammdaten!$E$33-0.01,Stammdaten!$F$34,IF(H56&gt;Stammdaten!$E$32-0.01,Stammdaten!$F$33,0)))),"")</f>
        <v/>
      </c>
      <c r="W56" s="66" t="str">
        <f>IF(H56&lt;&gt;"",MAX(U56:V56),"")</f>
        <v/>
      </c>
      <c r="X56" s="66">
        <f>IF(H56&gt;0,IF(J56="x", IF(B56="E",W56*Stammdaten!$F$42,Stammdaten!$E$38),0),0)</f>
        <v>0</v>
      </c>
      <c r="Y56" s="66">
        <f>IF(H56&gt;0,IF(K56="x", IF(B56="E",W56*Stammdaten!$F$43,Stammdaten!$E$39),0),0)</f>
        <v>0</v>
      </c>
      <c r="Z56" s="66">
        <f>IF(H56&gt;0,IF(L56="x", IF(B56="E",W56*Stammdaten!$F$44,Stammdaten!$E$40),0),0)</f>
        <v>0</v>
      </c>
      <c r="AA56" s="66" t="str">
        <f>IF(W56&lt;&gt;"",IF(W56-(SUM(X56:Z56))&gt;0,(W56-SUM(X56:Z56)),0),"")</f>
        <v/>
      </c>
    </row>
    <row r="57" spans="1:27" ht="21" customHeight="1" x14ac:dyDescent="0.25">
      <c r="A57" s="189"/>
      <c r="B57" s="177"/>
      <c r="C57" s="192"/>
      <c r="D57" s="192"/>
      <c r="E57" s="192"/>
      <c r="F57" s="196"/>
      <c r="G57" s="171"/>
      <c r="H57" s="174"/>
      <c r="I57" s="177"/>
      <c r="J57" s="177"/>
      <c r="K57" s="177"/>
      <c r="L57" s="177"/>
      <c r="M57" s="183"/>
      <c r="N57" s="180"/>
      <c r="O57" s="183"/>
      <c r="P57" s="186"/>
      <c r="Q57" s="183"/>
      <c r="R57" s="78"/>
      <c r="S57" s="168"/>
      <c r="U57" s="66"/>
      <c r="V57" s="66"/>
      <c r="W57" s="66"/>
      <c r="X57" s="66"/>
      <c r="Y57" s="66"/>
      <c r="Z57" s="66"/>
      <c r="AA57" s="66"/>
    </row>
    <row r="58" spans="1:27" ht="21" customHeight="1" x14ac:dyDescent="0.25">
      <c r="A58" s="190"/>
      <c r="B58" s="178"/>
      <c r="C58" s="193"/>
      <c r="D58" s="193"/>
      <c r="E58" s="193"/>
      <c r="F58" s="197"/>
      <c r="G58" s="172"/>
      <c r="H58" s="175"/>
      <c r="I58" s="178"/>
      <c r="J58" s="178"/>
      <c r="K58" s="178"/>
      <c r="L58" s="178"/>
      <c r="M58" s="184"/>
      <c r="N58" s="181"/>
      <c r="O58" s="184"/>
      <c r="P58" s="187"/>
      <c r="Q58" s="184"/>
      <c r="R58" s="78"/>
      <c r="S58" s="169"/>
      <c r="U58" s="66"/>
      <c r="V58" s="66"/>
      <c r="W58" s="66"/>
      <c r="X58" s="66"/>
      <c r="Y58" s="66"/>
      <c r="Z58" s="66"/>
      <c r="AA58" s="66"/>
    </row>
    <row r="59" spans="1:27" ht="21" customHeight="1" x14ac:dyDescent="0.25">
      <c r="A59" s="188" t="s">
        <v>102</v>
      </c>
      <c r="B59" s="176"/>
      <c r="C59" s="191"/>
      <c r="D59" s="191"/>
      <c r="E59" s="194"/>
      <c r="F59" s="195"/>
      <c r="G59" s="170"/>
      <c r="H59" s="173" t="str">
        <f>IF(F59="","",(G59-F59)*24)</f>
        <v/>
      </c>
      <c r="I59" s="176"/>
      <c r="J59" s="176"/>
      <c r="K59" s="176"/>
      <c r="L59" s="176"/>
      <c r="M59" s="182" t="str">
        <f>IF(B59="","",AA59)</f>
        <v/>
      </c>
      <c r="N59" s="179"/>
      <c r="O59" s="182" t="str">
        <f>IF(N59="","",N59*Stammdaten!$D$46)</f>
        <v/>
      </c>
      <c r="P59" s="185"/>
      <c r="Q59" s="182" t="str">
        <f>IF(SUM(M59)+SUM(O59)+SUM(P59)&gt;0,SUM(M59)+SUM(O59)+SUM(P59),"")</f>
        <v/>
      </c>
      <c r="R59" s="78"/>
      <c r="S59" s="167"/>
      <c r="U59" s="66" t="str">
        <f>IF(H59&lt;&gt;"",IF(B59="H",IF(I59="x",Stammdaten!$F$36,0),0),"")</f>
        <v/>
      </c>
      <c r="V59" s="66" t="str">
        <f>IF(H59&lt;&gt;"",IF(B59="E",IF(H59=24,Stammdaten!$F$30,IF(H59&gt;Stammdaten!$E$28-0.01,Stammdaten!$F$29,IF(H59&gt;Stammdaten!$E$27-0.01,Stammdaten!$F$28,IF(H59&gt;Stammdaten!$E$26-0.01,Stammdaten!$F$27,IF(H59&gt;0,Stammdaten!$F$26,FALSE))))),IF(H59&gt;Stammdaten!$E$35-0.01,Stammdaten!$F$35,IF(H59&gt;Stammdaten!$E$33-0.01,Stammdaten!$F$34,IF(H59&gt;Stammdaten!$E$32-0.01,Stammdaten!$F$33,0)))),"")</f>
        <v/>
      </c>
      <c r="W59" s="66" t="str">
        <f>IF(H59&lt;&gt;"",MAX(U59:V59),"")</f>
        <v/>
      </c>
      <c r="X59" s="66">
        <f>IF(H59&gt;0,IF(J59="x", IF(B59="E",W59*Stammdaten!$F$42,Stammdaten!$E$38),0),0)</f>
        <v>0</v>
      </c>
      <c r="Y59" s="66">
        <f>IF(H59&gt;0,IF(K59="x", IF(B59="E",W59*Stammdaten!$F$43,Stammdaten!$E$39),0),0)</f>
        <v>0</v>
      </c>
      <c r="Z59" s="66">
        <f>IF(H59&gt;0,IF(L59="x", IF(B59="E",W59*Stammdaten!$F$44,Stammdaten!$E$40),0),0)</f>
        <v>0</v>
      </c>
      <c r="AA59" s="66" t="str">
        <f>IF(W59&lt;&gt;"",IF(W59-(SUM(X59:Z59))&gt;0,(W59-SUM(X59:Z59)),0),"")</f>
        <v/>
      </c>
    </row>
    <row r="60" spans="1:27" ht="21" customHeight="1" x14ac:dyDescent="0.25">
      <c r="A60" s="189"/>
      <c r="B60" s="177"/>
      <c r="C60" s="192"/>
      <c r="D60" s="192"/>
      <c r="E60" s="192"/>
      <c r="F60" s="196"/>
      <c r="G60" s="171"/>
      <c r="H60" s="174"/>
      <c r="I60" s="177"/>
      <c r="J60" s="177"/>
      <c r="K60" s="177"/>
      <c r="L60" s="177"/>
      <c r="M60" s="183"/>
      <c r="N60" s="180"/>
      <c r="O60" s="183"/>
      <c r="P60" s="186"/>
      <c r="Q60" s="183"/>
      <c r="R60" s="78"/>
      <c r="S60" s="168"/>
      <c r="U60" s="66"/>
      <c r="V60" s="66"/>
      <c r="W60" s="66"/>
      <c r="X60" s="66"/>
      <c r="Y60" s="66"/>
      <c r="Z60" s="66"/>
      <c r="AA60" s="66"/>
    </row>
    <row r="61" spans="1:27" ht="21" customHeight="1" x14ac:dyDescent="0.25">
      <c r="A61" s="190"/>
      <c r="B61" s="178"/>
      <c r="C61" s="193"/>
      <c r="D61" s="193"/>
      <c r="E61" s="193"/>
      <c r="F61" s="197"/>
      <c r="G61" s="172"/>
      <c r="H61" s="175"/>
      <c r="I61" s="178"/>
      <c r="J61" s="178"/>
      <c r="K61" s="178"/>
      <c r="L61" s="178"/>
      <c r="M61" s="184"/>
      <c r="N61" s="181"/>
      <c r="O61" s="184"/>
      <c r="P61" s="187"/>
      <c r="Q61" s="184"/>
      <c r="R61" s="78"/>
      <c r="S61" s="169"/>
      <c r="U61" s="66"/>
      <c r="V61" s="66"/>
      <c r="W61" s="66"/>
      <c r="X61" s="66"/>
      <c r="Y61" s="66"/>
      <c r="Z61" s="66"/>
      <c r="AA61" s="66"/>
    </row>
    <row r="62" spans="1:27" ht="21" customHeight="1" x14ac:dyDescent="0.25">
      <c r="A62" s="188" t="s">
        <v>103</v>
      </c>
      <c r="B62" s="176"/>
      <c r="C62" s="191"/>
      <c r="D62" s="191"/>
      <c r="E62" s="191"/>
      <c r="F62" s="195"/>
      <c r="G62" s="170"/>
      <c r="H62" s="173" t="str">
        <f>IF(F62="","",(G62-F62)*24)</f>
        <v/>
      </c>
      <c r="I62" s="176"/>
      <c r="J62" s="176"/>
      <c r="K62" s="176"/>
      <c r="L62" s="176"/>
      <c r="M62" s="182" t="str">
        <f>IF(B62="","",AA62)</f>
        <v/>
      </c>
      <c r="N62" s="179"/>
      <c r="O62" s="182" t="str">
        <f>IF(N62="","",N62*Stammdaten!$D$46)</f>
        <v/>
      </c>
      <c r="P62" s="185"/>
      <c r="Q62" s="182" t="str">
        <f>IF(SUM(M62)+SUM(O62)+SUM(P62)&gt;0,SUM(M62)+SUM(O62)+SUM(P62),"")</f>
        <v/>
      </c>
      <c r="R62" s="78"/>
      <c r="S62" s="167"/>
      <c r="U62" s="66" t="str">
        <f>IF(H62&lt;&gt;"",IF(B62="H",IF(I62="x",Stammdaten!$F$36,0),0),"")</f>
        <v/>
      </c>
      <c r="V62" s="66" t="str">
        <f>IF(H62&lt;&gt;"",IF(B62="E",IF(H62=24,Stammdaten!$F$30,IF(H62&gt;Stammdaten!$E$28-0.01,Stammdaten!$F$29,IF(H62&gt;Stammdaten!$E$27-0.01,Stammdaten!$F$28,IF(H62&gt;Stammdaten!$E$26-0.01,Stammdaten!$F$27,IF(H62&gt;0,Stammdaten!$F$26,FALSE))))),IF(H62&gt;Stammdaten!$E$35-0.01,Stammdaten!$F$35,IF(H62&gt;Stammdaten!$E$33-0.01,Stammdaten!$F$34,IF(H62&gt;Stammdaten!$E$32-0.01,Stammdaten!$F$33,0)))),"")</f>
        <v/>
      </c>
      <c r="W62" s="66" t="str">
        <f>IF(H62&lt;&gt;"",MAX(U62:V62),"")</f>
        <v/>
      </c>
      <c r="X62" s="66">
        <f>IF(H62&gt;0,IF(J62="x", IF(B62="E",W62*Stammdaten!$F$42,Stammdaten!$E$38),0),0)</f>
        <v>0</v>
      </c>
      <c r="Y62" s="66">
        <f>IF(H62&gt;0,IF(K62="x", IF(B62="E",W62*Stammdaten!$F$43,Stammdaten!$E$39),0),0)</f>
        <v>0</v>
      </c>
      <c r="Z62" s="66">
        <f>IF(H62&gt;0,IF(L62="x", IF(B62="E",W62*Stammdaten!$F$44,Stammdaten!$E$40),0),0)</f>
        <v>0</v>
      </c>
      <c r="AA62" s="66" t="str">
        <f>IF(W62&lt;&gt;"",IF(W62-(SUM(X62:Z62))&gt;0,(W62-SUM(X62:Z62)),0),"")</f>
        <v/>
      </c>
    </row>
    <row r="63" spans="1:27" ht="21" customHeight="1" x14ac:dyDescent="0.25">
      <c r="A63" s="189"/>
      <c r="B63" s="177"/>
      <c r="C63" s="192"/>
      <c r="D63" s="192"/>
      <c r="E63" s="192"/>
      <c r="F63" s="196"/>
      <c r="G63" s="171"/>
      <c r="H63" s="174"/>
      <c r="I63" s="177"/>
      <c r="J63" s="177"/>
      <c r="K63" s="177"/>
      <c r="L63" s="177"/>
      <c r="M63" s="183"/>
      <c r="N63" s="180"/>
      <c r="O63" s="183"/>
      <c r="P63" s="186"/>
      <c r="Q63" s="183"/>
      <c r="R63" s="78"/>
      <c r="S63" s="168"/>
      <c r="U63" s="66"/>
      <c r="V63" s="66"/>
      <c r="W63" s="66"/>
      <c r="X63" s="66"/>
      <c r="Y63" s="66"/>
      <c r="Z63" s="66"/>
      <c r="AA63" s="66"/>
    </row>
    <row r="64" spans="1:27" ht="21" customHeight="1" x14ac:dyDescent="0.25">
      <c r="A64" s="190"/>
      <c r="B64" s="178"/>
      <c r="C64" s="193"/>
      <c r="D64" s="193"/>
      <c r="E64" s="193"/>
      <c r="F64" s="197"/>
      <c r="G64" s="172"/>
      <c r="H64" s="175"/>
      <c r="I64" s="178"/>
      <c r="J64" s="178"/>
      <c r="K64" s="178"/>
      <c r="L64" s="178"/>
      <c r="M64" s="184"/>
      <c r="N64" s="181"/>
      <c r="O64" s="184"/>
      <c r="P64" s="187"/>
      <c r="Q64" s="184"/>
      <c r="R64" s="78"/>
      <c r="S64" s="169"/>
      <c r="U64" s="66"/>
      <c r="V64" s="66"/>
      <c r="W64" s="66"/>
      <c r="X64" s="66"/>
      <c r="Y64" s="66"/>
      <c r="Z64" s="66"/>
      <c r="AA64" s="66"/>
    </row>
    <row r="65" spans="1:27" ht="21" customHeight="1" x14ac:dyDescent="0.25">
      <c r="A65" s="188" t="s">
        <v>104</v>
      </c>
      <c r="B65" s="176"/>
      <c r="C65" s="191"/>
      <c r="D65" s="191"/>
      <c r="E65" s="191"/>
      <c r="F65" s="195"/>
      <c r="G65" s="170"/>
      <c r="H65" s="173" t="str">
        <f>IF(F65="","",(G65-F65)*24)</f>
        <v/>
      </c>
      <c r="I65" s="176"/>
      <c r="J65" s="176"/>
      <c r="K65" s="176"/>
      <c r="L65" s="176"/>
      <c r="M65" s="182" t="str">
        <f>IF(B65="","",AA65)</f>
        <v/>
      </c>
      <c r="N65" s="179"/>
      <c r="O65" s="182" t="str">
        <f>IF(N65="","",N65*Stammdaten!$D$46)</f>
        <v/>
      </c>
      <c r="P65" s="185"/>
      <c r="Q65" s="182" t="str">
        <f>IF(SUM(M65)+SUM(O65)+SUM(P65)&gt;0,SUM(M65)+SUM(O65)+SUM(P65),"")</f>
        <v/>
      </c>
      <c r="R65" s="78"/>
      <c r="S65" s="167"/>
      <c r="U65" s="66" t="str">
        <f>IF(H65&lt;&gt;"",IF(B65="H",IF(I65="x",Stammdaten!$F$36,0),0),"")</f>
        <v/>
      </c>
      <c r="V65" s="66" t="str">
        <f>IF(H65&lt;&gt;"",IF(B65="E",IF(H65=24,Stammdaten!$F$30,IF(H65&gt;Stammdaten!$E$28-0.01,Stammdaten!$F$29,IF(H65&gt;Stammdaten!$E$27-0.01,Stammdaten!$F$28,IF(H65&gt;Stammdaten!$E$26-0.01,Stammdaten!$F$27,IF(H65&gt;0,Stammdaten!$F$26,FALSE))))),IF(H65&gt;Stammdaten!$E$35-0.01,Stammdaten!$F$35,IF(H65&gt;Stammdaten!$E$33-0.01,Stammdaten!$F$34,IF(H65&gt;Stammdaten!$E$32-0.01,Stammdaten!$F$33,0)))),"")</f>
        <v/>
      </c>
      <c r="W65" s="66" t="str">
        <f>IF(H65&lt;&gt;"",MAX(U65:V65),"")</f>
        <v/>
      </c>
      <c r="X65" s="66">
        <f>IF(H65&gt;0,IF(J65="x", IF(B65="E",W65*Stammdaten!$F$42,Stammdaten!$E$38),0),0)</f>
        <v>0</v>
      </c>
      <c r="Y65" s="66">
        <f>IF(H65&gt;0,IF(K65="x", IF(B65="E",W65*Stammdaten!$F$43,Stammdaten!$E$39),0),0)</f>
        <v>0</v>
      </c>
      <c r="Z65" s="66">
        <f>IF(H65&gt;0,IF(L65="x", IF(B65="E",W65*Stammdaten!$F$44,Stammdaten!$E$40),0),0)</f>
        <v>0</v>
      </c>
      <c r="AA65" s="66" t="str">
        <f>IF(W65&lt;&gt;"",IF(W65-(SUM(X65:Z65))&gt;0,(W65-SUM(X65:Z65)),0),"")</f>
        <v/>
      </c>
    </row>
    <row r="66" spans="1:27" ht="21" customHeight="1" x14ac:dyDescent="0.25">
      <c r="A66" s="189"/>
      <c r="B66" s="177"/>
      <c r="C66" s="192"/>
      <c r="D66" s="192"/>
      <c r="E66" s="192"/>
      <c r="F66" s="196"/>
      <c r="G66" s="171"/>
      <c r="H66" s="174"/>
      <c r="I66" s="177"/>
      <c r="J66" s="177"/>
      <c r="K66" s="177"/>
      <c r="L66" s="177"/>
      <c r="M66" s="183"/>
      <c r="N66" s="180"/>
      <c r="O66" s="183"/>
      <c r="P66" s="186"/>
      <c r="Q66" s="183"/>
      <c r="R66" s="78"/>
      <c r="S66" s="168"/>
      <c r="U66" s="66"/>
      <c r="V66" s="66"/>
      <c r="W66" s="66"/>
      <c r="X66" s="66"/>
      <c r="Y66" s="66"/>
      <c r="Z66" s="66"/>
      <c r="AA66" s="66"/>
    </row>
    <row r="67" spans="1:27" ht="21" customHeight="1" x14ac:dyDescent="0.25">
      <c r="A67" s="190"/>
      <c r="B67" s="178"/>
      <c r="C67" s="193"/>
      <c r="D67" s="193"/>
      <c r="E67" s="193"/>
      <c r="F67" s="197"/>
      <c r="G67" s="172"/>
      <c r="H67" s="175"/>
      <c r="I67" s="178"/>
      <c r="J67" s="178"/>
      <c r="K67" s="178"/>
      <c r="L67" s="178"/>
      <c r="M67" s="184"/>
      <c r="N67" s="181"/>
      <c r="O67" s="184"/>
      <c r="P67" s="187"/>
      <c r="Q67" s="184"/>
      <c r="R67" s="78"/>
      <c r="S67" s="169"/>
      <c r="U67" s="66"/>
      <c r="V67" s="66"/>
      <c r="W67" s="66"/>
      <c r="X67" s="66"/>
      <c r="Y67" s="66"/>
      <c r="Z67" s="66"/>
      <c r="AA67" s="66"/>
    </row>
    <row r="68" spans="1:27" ht="21" customHeight="1" x14ac:dyDescent="0.25">
      <c r="A68" s="188" t="s">
        <v>105</v>
      </c>
      <c r="B68" s="176"/>
      <c r="C68" s="191"/>
      <c r="D68" s="191"/>
      <c r="E68" s="191"/>
      <c r="F68" s="195"/>
      <c r="G68" s="170"/>
      <c r="H68" s="173" t="str">
        <f>IF(F68="","",(G68-F68)*24)</f>
        <v/>
      </c>
      <c r="I68" s="176"/>
      <c r="J68" s="176"/>
      <c r="K68" s="176"/>
      <c r="L68" s="176"/>
      <c r="M68" s="182" t="str">
        <f>IF(B68="","",AA68)</f>
        <v/>
      </c>
      <c r="N68" s="179"/>
      <c r="O68" s="182" t="str">
        <f>IF(N68="","",N68*Stammdaten!$D$46)</f>
        <v/>
      </c>
      <c r="P68" s="185"/>
      <c r="Q68" s="182" t="str">
        <f>IF(SUM(M68)+SUM(O68)+SUM(P68)&gt;0,SUM(M68)+SUM(O68)+SUM(P68),"")</f>
        <v/>
      </c>
      <c r="R68" s="78"/>
      <c r="S68" s="167"/>
      <c r="U68" s="66" t="str">
        <f>IF(H68&lt;&gt;"",IF(B68="H",IF(I68="x",Stammdaten!$F$36,0),0),"")</f>
        <v/>
      </c>
      <c r="V68" s="66" t="str">
        <f>IF(H68&lt;&gt;"",IF(B68="E",IF(H68=24,Stammdaten!$F$30,IF(H68&gt;Stammdaten!$E$28-0.01,Stammdaten!$F$29,IF(H68&gt;Stammdaten!$E$27-0.01,Stammdaten!$F$28,IF(H68&gt;Stammdaten!$E$26-0.01,Stammdaten!$F$27,IF(H68&gt;0,Stammdaten!$F$26,FALSE))))),IF(H68&gt;Stammdaten!$E$35-0.01,Stammdaten!$F$35,IF(H68&gt;Stammdaten!$E$33-0.01,Stammdaten!$F$34,IF(H68&gt;Stammdaten!$E$32-0.01,Stammdaten!$F$33,0)))),"")</f>
        <v/>
      </c>
      <c r="W68" s="66" t="str">
        <f>IF(H68&lt;&gt;"",MAX(U68:V68),"")</f>
        <v/>
      </c>
      <c r="X68" s="66">
        <f>IF(H68&gt;0,IF(J68="x", IF(B68="E",W68*Stammdaten!$F$42,Stammdaten!$E$38),0),0)</f>
        <v>0</v>
      </c>
      <c r="Y68" s="66">
        <f>IF(H68&gt;0,IF(K68="x", IF(B68="E",W68*Stammdaten!$F$43,Stammdaten!$E$39),0),0)</f>
        <v>0</v>
      </c>
      <c r="Z68" s="66">
        <f>IF(H68&gt;0,IF(L68="x", IF(B68="E",W68*Stammdaten!$F$44,Stammdaten!$E$40),0),0)</f>
        <v>0</v>
      </c>
      <c r="AA68" s="66" t="str">
        <f>IF(W68&lt;&gt;"",IF(W68-(SUM(X68:Z68))&gt;0,(W68-SUM(X68:Z68)),0),"")</f>
        <v/>
      </c>
    </row>
    <row r="69" spans="1:27" ht="21" customHeight="1" x14ac:dyDescent="0.25">
      <c r="A69" s="189"/>
      <c r="B69" s="177"/>
      <c r="C69" s="192"/>
      <c r="D69" s="192"/>
      <c r="E69" s="192"/>
      <c r="F69" s="196"/>
      <c r="G69" s="171"/>
      <c r="H69" s="174"/>
      <c r="I69" s="177"/>
      <c r="J69" s="177"/>
      <c r="K69" s="177"/>
      <c r="L69" s="177"/>
      <c r="M69" s="183"/>
      <c r="N69" s="180"/>
      <c r="O69" s="183"/>
      <c r="P69" s="186"/>
      <c r="Q69" s="183"/>
      <c r="R69" s="78"/>
      <c r="S69" s="168"/>
      <c r="U69" s="66"/>
      <c r="V69" s="66"/>
      <c r="W69" s="66"/>
      <c r="X69" s="66"/>
      <c r="Y69" s="66"/>
      <c r="Z69" s="66"/>
      <c r="AA69" s="66"/>
    </row>
    <row r="70" spans="1:27" ht="21" customHeight="1" x14ac:dyDescent="0.25">
      <c r="A70" s="190"/>
      <c r="B70" s="178"/>
      <c r="C70" s="193"/>
      <c r="D70" s="193"/>
      <c r="E70" s="193"/>
      <c r="F70" s="197"/>
      <c r="G70" s="172"/>
      <c r="H70" s="175"/>
      <c r="I70" s="178"/>
      <c r="J70" s="178"/>
      <c r="K70" s="178"/>
      <c r="L70" s="178"/>
      <c r="M70" s="184"/>
      <c r="N70" s="181"/>
      <c r="O70" s="184"/>
      <c r="P70" s="187"/>
      <c r="Q70" s="184"/>
      <c r="R70" s="78"/>
      <c r="S70" s="169"/>
      <c r="U70" s="66"/>
      <c r="V70" s="66"/>
      <c r="W70" s="66"/>
      <c r="X70" s="66"/>
      <c r="Y70" s="66"/>
      <c r="Z70" s="66"/>
      <c r="AA70" s="66"/>
    </row>
    <row r="71" spans="1:27" ht="28.5" customHeight="1" thickBot="1" x14ac:dyDescent="0.35">
      <c r="A71" s="37"/>
      <c r="D71" s="43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43"/>
      <c r="P71" s="43" t="s">
        <v>106</v>
      </c>
      <c r="Q71" s="70"/>
      <c r="R71" s="70"/>
      <c r="S71" s="93">
        <f>SUM(Q7:Q36)+SUM(Q41:Q70)</f>
        <v>0</v>
      </c>
      <c r="W71" s="66"/>
      <c r="X71" s="66"/>
      <c r="Y71" s="66"/>
      <c r="Z71" s="66"/>
      <c r="AA71" s="66"/>
    </row>
    <row r="72" spans="1:27" ht="13" thickTop="1" x14ac:dyDescent="0.25">
      <c r="W72" s="66"/>
      <c r="X72" s="66"/>
      <c r="Y72" s="66"/>
      <c r="Z72" s="66"/>
      <c r="AA72" s="66"/>
    </row>
    <row r="73" spans="1:27" x14ac:dyDescent="0.25">
      <c r="W73" s="3"/>
      <c r="X73" s="3"/>
      <c r="Y73" s="3"/>
      <c r="Z73" s="3"/>
      <c r="AA73" s="3"/>
    </row>
    <row r="74" spans="1:27" x14ac:dyDescent="0.25">
      <c r="W74" s="3"/>
      <c r="X74" s="3"/>
      <c r="Y74" s="3"/>
      <c r="Z74" s="3"/>
      <c r="AA74" s="3"/>
    </row>
    <row r="75" spans="1:27" x14ac:dyDescent="0.25">
      <c r="W75" s="3"/>
      <c r="X75" s="3"/>
      <c r="Y75" s="3"/>
      <c r="Z75" s="3"/>
      <c r="AA75" s="3"/>
    </row>
    <row r="76" spans="1:27" x14ac:dyDescent="0.25">
      <c r="W76" s="3"/>
      <c r="X76" s="3"/>
      <c r="Y76" s="3"/>
      <c r="Z76" s="3"/>
      <c r="AA76" s="3"/>
    </row>
    <row r="77" spans="1:27" x14ac:dyDescent="0.25">
      <c r="W77" s="3"/>
      <c r="X77" s="3"/>
      <c r="Y77" s="3"/>
      <c r="Z77" s="3"/>
      <c r="AA77" s="3"/>
    </row>
    <row r="78" spans="1:27" x14ac:dyDescent="0.25">
      <c r="W78" s="3"/>
      <c r="X78" s="3"/>
      <c r="Y78" s="3"/>
      <c r="Z78" s="3"/>
      <c r="AA78" s="3"/>
    </row>
    <row r="79" spans="1:27" x14ac:dyDescent="0.25">
      <c r="W79" s="3"/>
      <c r="X79" s="3"/>
      <c r="Y79" s="3"/>
      <c r="Z79" s="3"/>
      <c r="AA79" s="3"/>
    </row>
    <row r="80" spans="1:27" hidden="1" x14ac:dyDescent="0.25">
      <c r="B80" t="s">
        <v>44</v>
      </c>
      <c r="W80" s="3"/>
      <c r="X80" s="3"/>
      <c r="Y80" s="3"/>
      <c r="Z80" s="3"/>
      <c r="AA80" s="3"/>
    </row>
    <row r="81" spans="2:27" hidden="1" x14ac:dyDescent="0.25">
      <c r="B81" t="s">
        <v>155</v>
      </c>
      <c r="W81" s="3"/>
      <c r="X81" s="3"/>
      <c r="Y81" s="3"/>
      <c r="Z81" s="3"/>
      <c r="AA81" s="3"/>
    </row>
    <row r="82" spans="2:27" hidden="1" x14ac:dyDescent="0.25">
      <c r="B82" t="s">
        <v>156</v>
      </c>
      <c r="W82" s="3"/>
      <c r="X82" s="71"/>
      <c r="Y82" s="3"/>
      <c r="Z82" s="3"/>
      <c r="AA82" s="3"/>
    </row>
    <row r="83" spans="2:27" hidden="1" x14ac:dyDescent="0.25">
      <c r="B83" t="s">
        <v>250</v>
      </c>
      <c r="W83" s="3"/>
      <c r="X83" s="3"/>
      <c r="Y83" s="3"/>
      <c r="Z83" s="3"/>
      <c r="AA83" s="3"/>
    </row>
    <row r="84" spans="2:27" hidden="1" x14ac:dyDescent="0.25">
      <c r="B84" t="s">
        <v>252</v>
      </c>
      <c r="W84" s="3"/>
      <c r="X84" s="3"/>
      <c r="Y84" s="3"/>
      <c r="Z84" s="3"/>
      <c r="AA84" s="3"/>
    </row>
    <row r="85" spans="2:27" ht="15.5" hidden="1" x14ac:dyDescent="0.35">
      <c r="B85" t="s">
        <v>49</v>
      </c>
      <c r="W85" s="72"/>
      <c r="X85" s="72"/>
      <c r="Y85" s="72"/>
      <c r="Z85" s="72"/>
      <c r="AA85" s="72"/>
    </row>
    <row r="86" spans="2:27" ht="15.5" hidden="1" x14ac:dyDescent="0.35">
      <c r="B86" t="s">
        <v>157</v>
      </c>
      <c r="W86" s="72"/>
      <c r="X86" s="72"/>
      <c r="Y86" s="72"/>
      <c r="Z86" s="72"/>
      <c r="AA86" s="72"/>
    </row>
    <row r="87" spans="2:27" ht="15.5" hidden="1" x14ac:dyDescent="0.35">
      <c r="B87" t="s">
        <v>158</v>
      </c>
      <c r="W87" s="72"/>
      <c r="X87" s="72"/>
      <c r="Y87" s="72"/>
      <c r="Z87" s="72"/>
      <c r="AA87" s="72"/>
    </row>
    <row r="88" spans="2:27" ht="15.5" hidden="1" x14ac:dyDescent="0.35">
      <c r="B88" t="s">
        <v>50</v>
      </c>
      <c r="W88" s="72"/>
      <c r="X88" s="72"/>
      <c r="Y88" s="72"/>
      <c r="Z88" s="72"/>
      <c r="AA88" s="72"/>
    </row>
    <row r="89" spans="2:27" ht="15.5" hidden="1" x14ac:dyDescent="0.35">
      <c r="B89" t="s">
        <v>159</v>
      </c>
      <c r="W89" s="72"/>
      <c r="X89" s="72"/>
      <c r="Y89" s="72"/>
      <c r="Z89" s="72"/>
      <c r="AA89" s="72"/>
    </row>
    <row r="90" spans="2:27" ht="15.5" hidden="1" x14ac:dyDescent="0.35">
      <c r="B90" t="s">
        <v>51</v>
      </c>
      <c r="W90" s="72"/>
      <c r="X90" s="72"/>
      <c r="Y90" s="72"/>
      <c r="Z90" s="72"/>
      <c r="AA90" s="72"/>
    </row>
    <row r="91" spans="2:27" ht="15.5" hidden="1" x14ac:dyDescent="0.35">
      <c r="B91" t="s">
        <v>253</v>
      </c>
      <c r="W91" s="72"/>
      <c r="X91" s="72"/>
      <c r="Y91" s="72"/>
      <c r="Z91" s="72"/>
      <c r="AA91" s="72"/>
    </row>
    <row r="92" spans="2:27" hidden="1" x14ac:dyDescent="0.25">
      <c r="B92" t="s">
        <v>45</v>
      </c>
    </row>
    <row r="93" spans="2:27" hidden="1" x14ac:dyDescent="0.25">
      <c r="B93" t="s">
        <v>46</v>
      </c>
    </row>
    <row r="94" spans="2:27" hidden="1" x14ac:dyDescent="0.25">
      <c r="B94" t="s">
        <v>59</v>
      </c>
    </row>
    <row r="95" spans="2:27" hidden="1" x14ac:dyDescent="0.25">
      <c r="B95" t="s">
        <v>60</v>
      </c>
    </row>
    <row r="96" spans="2:27" hidden="1" x14ac:dyDescent="0.25">
      <c r="B96" t="s">
        <v>175</v>
      </c>
    </row>
    <row r="97" spans="2:2" hidden="1" x14ac:dyDescent="0.25">
      <c r="B97" t="s">
        <v>176</v>
      </c>
    </row>
    <row r="98" spans="2:2" hidden="1" x14ac:dyDescent="0.25">
      <c r="B98" t="s">
        <v>177</v>
      </c>
    </row>
    <row r="99" spans="2:2" hidden="1" x14ac:dyDescent="0.25">
      <c r="B99" t="s">
        <v>226</v>
      </c>
    </row>
    <row r="100" spans="2:2" hidden="1" x14ac:dyDescent="0.25">
      <c r="B100" t="s">
        <v>227</v>
      </c>
    </row>
    <row r="101" spans="2:2" hidden="1" x14ac:dyDescent="0.25">
      <c r="B101" t="s">
        <v>228</v>
      </c>
    </row>
    <row r="102" spans="2:2" hidden="1" x14ac:dyDescent="0.25">
      <c r="B102" t="s">
        <v>229</v>
      </c>
    </row>
    <row r="103" spans="2:2" hidden="1" x14ac:dyDescent="0.25">
      <c r="B103" t="s">
        <v>61</v>
      </c>
    </row>
    <row r="104" spans="2:2" hidden="1" x14ac:dyDescent="0.25">
      <c r="B104" t="s">
        <v>178</v>
      </c>
    </row>
    <row r="105" spans="2:2" hidden="1" x14ac:dyDescent="0.25">
      <c r="B105" t="s">
        <v>179</v>
      </c>
    </row>
    <row r="106" spans="2:2" hidden="1" x14ac:dyDescent="0.25">
      <c r="B106" t="s">
        <v>230</v>
      </c>
    </row>
    <row r="107" spans="2:2" hidden="1" x14ac:dyDescent="0.25">
      <c r="B107" t="s">
        <v>231</v>
      </c>
    </row>
    <row r="108" spans="2:2" hidden="1" x14ac:dyDescent="0.25">
      <c r="B108" t="s">
        <v>232</v>
      </c>
    </row>
    <row r="109" spans="2:2" hidden="1" x14ac:dyDescent="0.25">
      <c r="B109" t="s">
        <v>233</v>
      </c>
    </row>
    <row r="110" spans="2:2" hidden="1" x14ac:dyDescent="0.25">
      <c r="B110" t="s">
        <v>234</v>
      </c>
    </row>
    <row r="111" spans="2:2" hidden="1" x14ac:dyDescent="0.25">
      <c r="B111" t="s">
        <v>180</v>
      </c>
    </row>
    <row r="112" spans="2:2" hidden="1" x14ac:dyDescent="0.25">
      <c r="B112" t="s">
        <v>181</v>
      </c>
    </row>
    <row r="113" spans="2:2" hidden="1" x14ac:dyDescent="0.25">
      <c r="B113" t="s">
        <v>182</v>
      </c>
    </row>
    <row r="114" spans="2:2" hidden="1" x14ac:dyDescent="0.25">
      <c r="B114" t="s">
        <v>183</v>
      </c>
    </row>
    <row r="115" spans="2:2" hidden="1" x14ac:dyDescent="0.25">
      <c r="B115" t="s">
        <v>184</v>
      </c>
    </row>
    <row r="116" spans="2:2" hidden="1" x14ac:dyDescent="0.25">
      <c r="B116" t="s">
        <v>185</v>
      </c>
    </row>
    <row r="117" spans="2:2" hidden="1" x14ac:dyDescent="0.25">
      <c r="B117" t="s">
        <v>186</v>
      </c>
    </row>
    <row r="118" spans="2:2" hidden="1" x14ac:dyDescent="0.25">
      <c r="B118" t="s">
        <v>187</v>
      </c>
    </row>
    <row r="119" spans="2:2" hidden="1" x14ac:dyDescent="0.25">
      <c r="B119" t="s">
        <v>188</v>
      </c>
    </row>
    <row r="120" spans="2:2" hidden="1" x14ac:dyDescent="0.25">
      <c r="B120" t="s">
        <v>62</v>
      </c>
    </row>
    <row r="121" spans="2:2" hidden="1" x14ac:dyDescent="0.25">
      <c r="B121" t="s">
        <v>189</v>
      </c>
    </row>
    <row r="122" spans="2:2" hidden="1" x14ac:dyDescent="0.25">
      <c r="B122" t="s">
        <v>190</v>
      </c>
    </row>
    <row r="123" spans="2:2" hidden="1" x14ac:dyDescent="0.25">
      <c r="B123" t="s">
        <v>235</v>
      </c>
    </row>
    <row r="124" spans="2:2" hidden="1" x14ac:dyDescent="0.25">
      <c r="B124" t="s">
        <v>236</v>
      </c>
    </row>
    <row r="125" spans="2:2" hidden="1" x14ac:dyDescent="0.25">
      <c r="B125" t="s">
        <v>237</v>
      </c>
    </row>
    <row r="126" spans="2:2" hidden="1" x14ac:dyDescent="0.25">
      <c r="B126" t="s">
        <v>63</v>
      </c>
    </row>
    <row r="127" spans="2:2" hidden="1" x14ac:dyDescent="0.25">
      <c r="B127" t="s">
        <v>191</v>
      </c>
    </row>
    <row r="128" spans="2:2" hidden="1" x14ac:dyDescent="0.25">
      <c r="B128" t="s">
        <v>64</v>
      </c>
    </row>
    <row r="129" spans="2:2" hidden="1" x14ac:dyDescent="0.25">
      <c r="B129" t="s">
        <v>192</v>
      </c>
    </row>
    <row r="130" spans="2:2" hidden="1" x14ac:dyDescent="0.25">
      <c r="B130" t="s">
        <v>193</v>
      </c>
    </row>
    <row r="131" spans="2:2" hidden="1" x14ac:dyDescent="0.25">
      <c r="B131" t="s">
        <v>194</v>
      </c>
    </row>
    <row r="132" spans="2:2" hidden="1" x14ac:dyDescent="0.25">
      <c r="B132" t="s">
        <v>47</v>
      </c>
    </row>
    <row r="133" spans="2:2" hidden="1" x14ac:dyDescent="0.25">
      <c r="B133" t="s">
        <v>195</v>
      </c>
    </row>
    <row r="134" spans="2:2" hidden="1" x14ac:dyDescent="0.25">
      <c r="B134" t="s">
        <v>48</v>
      </c>
    </row>
    <row r="135" spans="2:2" hidden="1" x14ac:dyDescent="0.25">
      <c r="B135" t="s">
        <v>65</v>
      </c>
    </row>
    <row r="136" spans="2:2" hidden="1" x14ac:dyDescent="0.25">
      <c r="B136" t="s">
        <v>66</v>
      </c>
    </row>
    <row r="137" spans="2:2" hidden="1" x14ac:dyDescent="0.25">
      <c r="B137" t="s">
        <v>67</v>
      </c>
    </row>
    <row r="138" spans="2:2" hidden="1" x14ac:dyDescent="0.25">
      <c r="B138" t="s">
        <v>196</v>
      </c>
    </row>
    <row r="139" spans="2:2" hidden="1" x14ac:dyDescent="0.25">
      <c r="B139" t="s">
        <v>197</v>
      </c>
    </row>
    <row r="140" spans="2:2" hidden="1" x14ac:dyDescent="0.25">
      <c r="B140" t="s">
        <v>198</v>
      </c>
    </row>
    <row r="141" spans="2:2" hidden="1" x14ac:dyDescent="0.25">
      <c r="B141" t="s">
        <v>199</v>
      </c>
    </row>
    <row r="142" spans="2:2" hidden="1" x14ac:dyDescent="0.25">
      <c r="B142" t="s">
        <v>200</v>
      </c>
    </row>
    <row r="143" spans="2:2" hidden="1" x14ac:dyDescent="0.25">
      <c r="B143" t="s">
        <v>201</v>
      </c>
    </row>
    <row r="144" spans="2:2" hidden="1" x14ac:dyDescent="0.25">
      <c r="B144" t="s">
        <v>202</v>
      </c>
    </row>
    <row r="145" spans="2:2" hidden="1" x14ac:dyDescent="0.25">
      <c r="B145" t="s">
        <v>203</v>
      </c>
    </row>
    <row r="146" spans="2:2" hidden="1" x14ac:dyDescent="0.25">
      <c r="B146" t="s">
        <v>204</v>
      </c>
    </row>
    <row r="147" spans="2:2" hidden="1" x14ac:dyDescent="0.25">
      <c r="B147" t="s">
        <v>205</v>
      </c>
    </row>
    <row r="148" spans="2:2" hidden="1" x14ac:dyDescent="0.25">
      <c r="B148" t="s">
        <v>206</v>
      </c>
    </row>
    <row r="149" spans="2:2" hidden="1" x14ac:dyDescent="0.25">
      <c r="B149" t="s">
        <v>207</v>
      </c>
    </row>
    <row r="150" spans="2:2" hidden="1" x14ac:dyDescent="0.25">
      <c r="B150" t="s">
        <v>208</v>
      </c>
    </row>
    <row r="151" spans="2:2" hidden="1" x14ac:dyDescent="0.25">
      <c r="B151" t="s">
        <v>209</v>
      </c>
    </row>
    <row r="152" spans="2:2" hidden="1" x14ac:dyDescent="0.25">
      <c r="B152" t="s">
        <v>210</v>
      </c>
    </row>
    <row r="153" spans="2:2" hidden="1" x14ac:dyDescent="0.25">
      <c r="B153" t="s">
        <v>211</v>
      </c>
    </row>
    <row r="154" spans="2:2" hidden="1" x14ac:dyDescent="0.25">
      <c r="B154" t="s">
        <v>212</v>
      </c>
    </row>
    <row r="155" spans="2:2" hidden="1" x14ac:dyDescent="0.25">
      <c r="B155" t="s">
        <v>213</v>
      </c>
    </row>
    <row r="156" spans="2:2" hidden="1" x14ac:dyDescent="0.25">
      <c r="B156" t="s">
        <v>214</v>
      </c>
    </row>
    <row r="157" spans="2:2" hidden="1" x14ac:dyDescent="0.25">
      <c r="B157" t="s">
        <v>68</v>
      </c>
    </row>
    <row r="158" spans="2:2" hidden="1" x14ac:dyDescent="0.25">
      <c r="B158" t="s">
        <v>215</v>
      </c>
    </row>
    <row r="159" spans="2:2" hidden="1" x14ac:dyDescent="0.25">
      <c r="B159" t="s">
        <v>216</v>
      </c>
    </row>
    <row r="160" spans="2:2" hidden="1" x14ac:dyDescent="0.25">
      <c r="B160" t="s">
        <v>238</v>
      </c>
    </row>
    <row r="161" spans="2:2" hidden="1" x14ac:dyDescent="0.25">
      <c r="B161" t="s">
        <v>239</v>
      </c>
    </row>
    <row r="162" spans="2:2" hidden="1" x14ac:dyDescent="0.25">
      <c r="B162" t="s">
        <v>217</v>
      </c>
    </row>
    <row r="163" spans="2:2" hidden="1" x14ac:dyDescent="0.25">
      <c r="B163" t="s">
        <v>218</v>
      </c>
    </row>
    <row r="164" spans="2:2" hidden="1" x14ac:dyDescent="0.25">
      <c r="B164" t="s">
        <v>240</v>
      </c>
    </row>
    <row r="165" spans="2:2" hidden="1" x14ac:dyDescent="0.25">
      <c r="B165" t="s">
        <v>219</v>
      </c>
    </row>
    <row r="166" spans="2:2" hidden="1" x14ac:dyDescent="0.25">
      <c r="B166" t="s">
        <v>220</v>
      </c>
    </row>
    <row r="167" spans="2:2" hidden="1" x14ac:dyDescent="0.25">
      <c r="B167" t="s">
        <v>221</v>
      </c>
    </row>
    <row r="168" spans="2:2" hidden="1" x14ac:dyDescent="0.25">
      <c r="B168" t="s">
        <v>222</v>
      </c>
    </row>
    <row r="169" spans="2:2" hidden="1" x14ac:dyDescent="0.25">
      <c r="B169" t="s">
        <v>223</v>
      </c>
    </row>
    <row r="170" spans="2:2" hidden="1" x14ac:dyDescent="0.25">
      <c r="B170" t="s">
        <v>224</v>
      </c>
    </row>
    <row r="171" spans="2:2" hidden="1" x14ac:dyDescent="0.25">
      <c r="B171" t="s">
        <v>241</v>
      </c>
    </row>
    <row r="172" spans="2:2" hidden="1" x14ac:dyDescent="0.25">
      <c r="B172" t="s">
        <v>242</v>
      </c>
    </row>
    <row r="173" spans="2:2" hidden="1" x14ac:dyDescent="0.25">
      <c r="B173" t="s">
        <v>243</v>
      </c>
    </row>
    <row r="174" spans="2:2" hidden="1" x14ac:dyDescent="0.25">
      <c r="B174" t="s">
        <v>244</v>
      </c>
    </row>
    <row r="175" spans="2:2" hidden="1" x14ac:dyDescent="0.25">
      <c r="B175" t="s">
        <v>52</v>
      </c>
    </row>
    <row r="176" spans="2:2" hidden="1" x14ac:dyDescent="0.25">
      <c r="B176" t="s">
        <v>53</v>
      </c>
    </row>
    <row r="177" spans="2:2" hidden="1" x14ac:dyDescent="0.25">
      <c r="B177" t="s">
        <v>54</v>
      </c>
    </row>
    <row r="178" spans="2:2" hidden="1" x14ac:dyDescent="0.25">
      <c r="B178" t="s">
        <v>55</v>
      </c>
    </row>
    <row r="179" spans="2:2" hidden="1" x14ac:dyDescent="0.25">
      <c r="B179" t="s">
        <v>56</v>
      </c>
    </row>
    <row r="180" spans="2:2" hidden="1" x14ac:dyDescent="0.25">
      <c r="B180" t="s">
        <v>160</v>
      </c>
    </row>
    <row r="181" spans="2:2" hidden="1" x14ac:dyDescent="0.25">
      <c r="B181" t="s">
        <v>161</v>
      </c>
    </row>
    <row r="182" spans="2:2" hidden="1" x14ac:dyDescent="0.25">
      <c r="B182" t="s">
        <v>251</v>
      </c>
    </row>
    <row r="183" spans="2:2" hidden="1" x14ac:dyDescent="0.25">
      <c r="B183" t="s">
        <v>162</v>
      </c>
    </row>
    <row r="184" spans="2:2" hidden="1" x14ac:dyDescent="0.25">
      <c r="B184" t="s">
        <v>245</v>
      </c>
    </row>
    <row r="185" spans="2:2" hidden="1" x14ac:dyDescent="0.25">
      <c r="B185" t="s">
        <v>163</v>
      </c>
    </row>
    <row r="186" spans="2:2" hidden="1" x14ac:dyDescent="0.25">
      <c r="B186" t="s">
        <v>164</v>
      </c>
    </row>
    <row r="187" spans="2:2" hidden="1" x14ac:dyDescent="0.25">
      <c r="B187" t="s">
        <v>165</v>
      </c>
    </row>
    <row r="188" spans="2:2" hidden="1" x14ac:dyDescent="0.25">
      <c r="B188" t="s">
        <v>166</v>
      </c>
    </row>
    <row r="189" spans="2:2" hidden="1" x14ac:dyDescent="0.25">
      <c r="B189" t="s">
        <v>167</v>
      </c>
    </row>
    <row r="190" spans="2:2" hidden="1" x14ac:dyDescent="0.25">
      <c r="B190" t="s">
        <v>168</v>
      </c>
    </row>
    <row r="191" spans="2:2" hidden="1" x14ac:dyDescent="0.25">
      <c r="B191" t="s">
        <v>57</v>
      </c>
    </row>
    <row r="192" spans="2:2" hidden="1" x14ac:dyDescent="0.25">
      <c r="B192" t="s">
        <v>169</v>
      </c>
    </row>
    <row r="193" spans="2:2" hidden="1" x14ac:dyDescent="0.25">
      <c r="B193" t="s">
        <v>58</v>
      </c>
    </row>
    <row r="194" spans="2:2" hidden="1" x14ac:dyDescent="0.25">
      <c r="B194" t="s">
        <v>170</v>
      </c>
    </row>
    <row r="195" spans="2:2" hidden="1" x14ac:dyDescent="0.25">
      <c r="B195" t="s">
        <v>171</v>
      </c>
    </row>
    <row r="196" spans="2:2" hidden="1" x14ac:dyDescent="0.25">
      <c r="B196" t="s">
        <v>246</v>
      </c>
    </row>
    <row r="197" spans="2:2" hidden="1" x14ac:dyDescent="0.25">
      <c r="B197" t="s">
        <v>172</v>
      </c>
    </row>
    <row r="198" spans="2:2" hidden="1" x14ac:dyDescent="0.25">
      <c r="B198" t="s">
        <v>173</v>
      </c>
    </row>
    <row r="199" spans="2:2" hidden="1" x14ac:dyDescent="0.25">
      <c r="B199" t="s">
        <v>174</v>
      </c>
    </row>
    <row r="200" spans="2:2" hidden="1" x14ac:dyDescent="0.25">
      <c r="B200" t="s">
        <v>225</v>
      </c>
    </row>
    <row r="201" spans="2:2" hidden="1" x14ac:dyDescent="0.25">
      <c r="B201" t="s">
        <v>247</v>
      </c>
    </row>
    <row r="202" spans="2:2" hidden="1" x14ac:dyDescent="0.25">
      <c r="B202" t="s">
        <v>248</v>
      </c>
    </row>
    <row r="203" spans="2:2" hidden="1" x14ac:dyDescent="0.25">
      <c r="B203" t="s">
        <v>249</v>
      </c>
    </row>
  </sheetData>
  <sheetProtection algorithmName="SHA-512" hashValue="UUmw2yIgotFioCmC5l8SdMXjwV3dH5mkrML2NuK3m640O3XT6YgDW6K/kScmr8to/7M/JFuX7Hn6nBwPoUHsnA==" saltValue="4f0B62t/jDiHDkcdF4AviQ==" spinCount="100000" sheet="1" formatCells="0" formatColumns="0" formatRows="0" selectLockedCells="1"/>
  <mergeCells count="397">
    <mergeCell ref="I4:I5"/>
    <mergeCell ref="I7:I9"/>
    <mergeCell ref="I10:I12"/>
    <mergeCell ref="I13:I15"/>
    <mergeCell ref="I16:I18"/>
    <mergeCell ref="I19:I21"/>
    <mergeCell ref="A10:A12"/>
    <mergeCell ref="B10:B12"/>
    <mergeCell ref="C10:C12"/>
    <mergeCell ref="D10:D12"/>
    <mergeCell ref="E10:E12"/>
    <mergeCell ref="F10:F12"/>
    <mergeCell ref="E71:N71"/>
    <mergeCell ref="A7:A9"/>
    <mergeCell ref="B7:B9"/>
    <mergeCell ref="C7:C9"/>
    <mergeCell ref="D7:D9"/>
    <mergeCell ref="E7:E9"/>
    <mergeCell ref="F7:F9"/>
    <mergeCell ref="G7:G9"/>
    <mergeCell ref="H7:H9"/>
    <mergeCell ref="J7:J9"/>
    <mergeCell ref="K7:K9"/>
    <mergeCell ref="L7:L9"/>
    <mergeCell ref="M7:M9"/>
    <mergeCell ref="N7:N9"/>
    <mergeCell ref="G10:G12"/>
    <mergeCell ref="H10:H12"/>
    <mergeCell ref="J10:J12"/>
    <mergeCell ref="K10:K12"/>
    <mergeCell ref="L10:L12"/>
    <mergeCell ref="M10:M12"/>
    <mergeCell ref="N10:N12"/>
    <mergeCell ref="G13:G15"/>
    <mergeCell ref="H13:H15"/>
    <mergeCell ref="J13:J15"/>
    <mergeCell ref="O7:O9"/>
    <mergeCell ref="P7:P9"/>
    <mergeCell ref="Q7:Q9"/>
    <mergeCell ref="S7:S9"/>
    <mergeCell ref="R2:S2"/>
    <mergeCell ref="R1:S1"/>
    <mergeCell ref="K2:O2"/>
    <mergeCell ref="K1:O1"/>
    <mergeCell ref="A2:E2"/>
    <mergeCell ref="A1:E1"/>
    <mergeCell ref="N3:Q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O4"/>
    <mergeCell ref="O10:O12"/>
    <mergeCell ref="P10:P12"/>
    <mergeCell ref="Q10:Q12"/>
    <mergeCell ref="S10:S12"/>
    <mergeCell ref="A38:A39"/>
    <mergeCell ref="B38:B39"/>
    <mergeCell ref="C38:C39"/>
    <mergeCell ref="D38:D39"/>
    <mergeCell ref="E38:E39"/>
    <mergeCell ref="F38:F39"/>
    <mergeCell ref="G38:G39"/>
    <mergeCell ref="H38:H39"/>
    <mergeCell ref="J38:J39"/>
    <mergeCell ref="K38:K39"/>
    <mergeCell ref="L38:L39"/>
    <mergeCell ref="I38:I39"/>
    <mergeCell ref="M38:M39"/>
    <mergeCell ref="N38:O38"/>
    <mergeCell ref="A13:A15"/>
    <mergeCell ref="B13:B15"/>
    <mergeCell ref="C13:C15"/>
    <mergeCell ref="D13:D15"/>
    <mergeCell ref="E13:E15"/>
    <mergeCell ref="F13:F15"/>
    <mergeCell ref="K13:K15"/>
    <mergeCell ref="L13:L15"/>
    <mergeCell ref="M13:M15"/>
    <mergeCell ref="N13:N15"/>
    <mergeCell ref="O13:O15"/>
    <mergeCell ref="P13:P15"/>
    <mergeCell ref="Q13:Q15"/>
    <mergeCell ref="S13:S15"/>
    <mergeCell ref="A16:A18"/>
    <mergeCell ref="B16:B18"/>
    <mergeCell ref="C16:C18"/>
    <mergeCell ref="D16:D18"/>
    <mergeCell ref="E16:E18"/>
    <mergeCell ref="F16:F18"/>
    <mergeCell ref="G16:G18"/>
    <mergeCell ref="H16:H18"/>
    <mergeCell ref="J16:J18"/>
    <mergeCell ref="K16:K18"/>
    <mergeCell ref="L16:L18"/>
    <mergeCell ref="M16:M18"/>
    <mergeCell ref="N16:N18"/>
    <mergeCell ref="O16:O18"/>
    <mergeCell ref="P16:P18"/>
    <mergeCell ref="Q16:Q18"/>
    <mergeCell ref="S16:S18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K19:K21"/>
    <mergeCell ref="L19:L21"/>
    <mergeCell ref="M19:M21"/>
    <mergeCell ref="N19:N21"/>
    <mergeCell ref="O19:O21"/>
    <mergeCell ref="P19:P21"/>
    <mergeCell ref="Q19:Q21"/>
    <mergeCell ref="S19:S21"/>
    <mergeCell ref="A22:A24"/>
    <mergeCell ref="B22:B24"/>
    <mergeCell ref="C22:C24"/>
    <mergeCell ref="D22:D24"/>
    <mergeCell ref="E22:E24"/>
    <mergeCell ref="F22:F24"/>
    <mergeCell ref="G22:G24"/>
    <mergeCell ref="H22:H24"/>
    <mergeCell ref="J22:J24"/>
    <mergeCell ref="K22:K24"/>
    <mergeCell ref="L22:L24"/>
    <mergeCell ref="I22:I24"/>
    <mergeCell ref="M22:M24"/>
    <mergeCell ref="N22:N24"/>
    <mergeCell ref="O22:O24"/>
    <mergeCell ref="P22:P24"/>
    <mergeCell ref="Q22:Q24"/>
    <mergeCell ref="S22:S24"/>
    <mergeCell ref="A25:A27"/>
    <mergeCell ref="B25:B27"/>
    <mergeCell ref="C25:C27"/>
    <mergeCell ref="D25:D27"/>
    <mergeCell ref="E25:E27"/>
    <mergeCell ref="F25:F27"/>
    <mergeCell ref="G25:G27"/>
    <mergeCell ref="H25:H27"/>
    <mergeCell ref="J25:J27"/>
    <mergeCell ref="K25:K27"/>
    <mergeCell ref="L25:L27"/>
    <mergeCell ref="M25:M27"/>
    <mergeCell ref="I25:I27"/>
    <mergeCell ref="N25:N27"/>
    <mergeCell ref="O25:O27"/>
    <mergeCell ref="P25:P27"/>
    <mergeCell ref="Q25:Q27"/>
    <mergeCell ref="S25:S27"/>
    <mergeCell ref="A28:A30"/>
    <mergeCell ref="B28:B30"/>
    <mergeCell ref="C28:C30"/>
    <mergeCell ref="D28:D30"/>
    <mergeCell ref="E28:E30"/>
    <mergeCell ref="F28:F30"/>
    <mergeCell ref="G28:G30"/>
    <mergeCell ref="H28:H30"/>
    <mergeCell ref="J28:J30"/>
    <mergeCell ref="K28:K30"/>
    <mergeCell ref="L28:L30"/>
    <mergeCell ref="I28:I30"/>
    <mergeCell ref="M28:M30"/>
    <mergeCell ref="N28:N30"/>
    <mergeCell ref="O28:O30"/>
    <mergeCell ref="P28:P30"/>
    <mergeCell ref="Q28:Q30"/>
    <mergeCell ref="S28:S30"/>
    <mergeCell ref="A31:A33"/>
    <mergeCell ref="B31:B33"/>
    <mergeCell ref="C31:C33"/>
    <mergeCell ref="D31:D33"/>
    <mergeCell ref="E31:E33"/>
    <mergeCell ref="F31:F33"/>
    <mergeCell ref="G31:G33"/>
    <mergeCell ref="H31:H33"/>
    <mergeCell ref="J31:J33"/>
    <mergeCell ref="K31:K33"/>
    <mergeCell ref="L31:L33"/>
    <mergeCell ref="M31:M33"/>
    <mergeCell ref="I31:I33"/>
    <mergeCell ref="N31:N33"/>
    <mergeCell ref="O31:O33"/>
    <mergeCell ref="P31:P33"/>
    <mergeCell ref="Q31:Q33"/>
    <mergeCell ref="S31:S33"/>
    <mergeCell ref="A41:A43"/>
    <mergeCell ref="B41:B43"/>
    <mergeCell ref="C41:C43"/>
    <mergeCell ref="D41:D43"/>
    <mergeCell ref="E41:E43"/>
    <mergeCell ref="F41:F43"/>
    <mergeCell ref="G41:G43"/>
    <mergeCell ref="H41:H43"/>
    <mergeCell ref="J41:J43"/>
    <mergeCell ref="K41:K43"/>
    <mergeCell ref="L41:L43"/>
    <mergeCell ref="I41:I43"/>
    <mergeCell ref="M41:M43"/>
    <mergeCell ref="N41:N43"/>
    <mergeCell ref="O41:O43"/>
    <mergeCell ref="P41:P43"/>
    <mergeCell ref="Q41:Q43"/>
    <mergeCell ref="S41:S43"/>
    <mergeCell ref="A44:A46"/>
    <mergeCell ref="B44:B46"/>
    <mergeCell ref="C44:C46"/>
    <mergeCell ref="D44:D46"/>
    <mergeCell ref="E44:E46"/>
    <mergeCell ref="F44:F46"/>
    <mergeCell ref="G44:G46"/>
    <mergeCell ref="H44:H46"/>
    <mergeCell ref="J44:J46"/>
    <mergeCell ref="K44:K46"/>
    <mergeCell ref="L44:L46"/>
    <mergeCell ref="M44:M46"/>
    <mergeCell ref="I44:I46"/>
    <mergeCell ref="N44:N46"/>
    <mergeCell ref="O44:O46"/>
    <mergeCell ref="P44:P46"/>
    <mergeCell ref="Q44:Q46"/>
    <mergeCell ref="S44:S46"/>
    <mergeCell ref="A47:A49"/>
    <mergeCell ref="B47:B49"/>
    <mergeCell ref="C47:C49"/>
    <mergeCell ref="D47:D49"/>
    <mergeCell ref="E47:E49"/>
    <mergeCell ref="F47:F49"/>
    <mergeCell ref="G47:G49"/>
    <mergeCell ref="H47:H49"/>
    <mergeCell ref="J47:J49"/>
    <mergeCell ref="K47:K49"/>
    <mergeCell ref="L47:L49"/>
    <mergeCell ref="I47:I49"/>
    <mergeCell ref="M47:M49"/>
    <mergeCell ref="N47:N49"/>
    <mergeCell ref="O47:O49"/>
    <mergeCell ref="P47:P49"/>
    <mergeCell ref="Q47:Q49"/>
    <mergeCell ref="S47:S49"/>
    <mergeCell ref="A50:A52"/>
    <mergeCell ref="B50:B52"/>
    <mergeCell ref="C50:C52"/>
    <mergeCell ref="D50:D52"/>
    <mergeCell ref="E50:E52"/>
    <mergeCell ref="F50:F52"/>
    <mergeCell ref="G50:G52"/>
    <mergeCell ref="H50:H52"/>
    <mergeCell ref="J50:J52"/>
    <mergeCell ref="K50:K52"/>
    <mergeCell ref="L50:L52"/>
    <mergeCell ref="M50:M52"/>
    <mergeCell ref="I50:I52"/>
    <mergeCell ref="N50:N52"/>
    <mergeCell ref="O50:O52"/>
    <mergeCell ref="P50:P52"/>
    <mergeCell ref="Q50:Q52"/>
    <mergeCell ref="S50:S52"/>
    <mergeCell ref="A53:A55"/>
    <mergeCell ref="B53:B55"/>
    <mergeCell ref="C53:C55"/>
    <mergeCell ref="D53:D55"/>
    <mergeCell ref="E53:E55"/>
    <mergeCell ref="F53:F55"/>
    <mergeCell ref="G53:G55"/>
    <mergeCell ref="H53:H55"/>
    <mergeCell ref="J53:J55"/>
    <mergeCell ref="K53:K55"/>
    <mergeCell ref="L53:L55"/>
    <mergeCell ref="I53:I55"/>
    <mergeCell ref="M53:M55"/>
    <mergeCell ref="N53:N55"/>
    <mergeCell ref="O53:O55"/>
    <mergeCell ref="P53:P55"/>
    <mergeCell ref="Q53:Q55"/>
    <mergeCell ref="S53:S55"/>
    <mergeCell ref="A56:A58"/>
    <mergeCell ref="B56:B58"/>
    <mergeCell ref="C56:C58"/>
    <mergeCell ref="D56:D58"/>
    <mergeCell ref="E56:E58"/>
    <mergeCell ref="F56:F58"/>
    <mergeCell ref="G56:G58"/>
    <mergeCell ref="H56:H58"/>
    <mergeCell ref="J56:J58"/>
    <mergeCell ref="K56:K58"/>
    <mergeCell ref="L56:L58"/>
    <mergeCell ref="M56:M58"/>
    <mergeCell ref="I56:I58"/>
    <mergeCell ref="N56:N58"/>
    <mergeCell ref="O56:O58"/>
    <mergeCell ref="P56:P58"/>
    <mergeCell ref="Q56:Q58"/>
    <mergeCell ref="S56:S58"/>
    <mergeCell ref="A59:A61"/>
    <mergeCell ref="B59:B61"/>
    <mergeCell ref="C59:C61"/>
    <mergeCell ref="D59:D61"/>
    <mergeCell ref="E59:E61"/>
    <mergeCell ref="F59:F61"/>
    <mergeCell ref="G59:G61"/>
    <mergeCell ref="H59:H61"/>
    <mergeCell ref="J59:J61"/>
    <mergeCell ref="L65:L67"/>
    <mergeCell ref="I65:I67"/>
    <mergeCell ref="M65:M67"/>
    <mergeCell ref="N65:N67"/>
    <mergeCell ref="O65:O67"/>
    <mergeCell ref="P65:P67"/>
    <mergeCell ref="Q65:Q67"/>
    <mergeCell ref="S65:S67"/>
    <mergeCell ref="L62:L64"/>
    <mergeCell ref="M62:M64"/>
    <mergeCell ref="I62:I64"/>
    <mergeCell ref="A65:A67"/>
    <mergeCell ref="B65:B67"/>
    <mergeCell ref="C65:C67"/>
    <mergeCell ref="D65:D67"/>
    <mergeCell ref="E65:E67"/>
    <mergeCell ref="G62:G64"/>
    <mergeCell ref="H62:H64"/>
    <mergeCell ref="J62:J64"/>
    <mergeCell ref="K62:K64"/>
    <mergeCell ref="F65:F67"/>
    <mergeCell ref="G65:G67"/>
    <mergeCell ref="H65:H67"/>
    <mergeCell ref="J65:J67"/>
    <mergeCell ref="K65:K67"/>
    <mergeCell ref="A62:A64"/>
    <mergeCell ref="B62:B64"/>
    <mergeCell ref="C62:C64"/>
    <mergeCell ref="D62:D64"/>
    <mergeCell ref="E62:E64"/>
    <mergeCell ref="F62:F64"/>
    <mergeCell ref="A68:A70"/>
    <mergeCell ref="B68:B70"/>
    <mergeCell ref="C68:C70"/>
    <mergeCell ref="D68:D70"/>
    <mergeCell ref="E68:E70"/>
    <mergeCell ref="F68:F70"/>
    <mergeCell ref="G68:G70"/>
    <mergeCell ref="H68:H70"/>
    <mergeCell ref="J68:J70"/>
    <mergeCell ref="K68:K70"/>
    <mergeCell ref="L68:L70"/>
    <mergeCell ref="M68:M70"/>
    <mergeCell ref="I68:I70"/>
    <mergeCell ref="N68:N70"/>
    <mergeCell ref="O68:O70"/>
    <mergeCell ref="P68:P70"/>
    <mergeCell ref="Q68:Q70"/>
    <mergeCell ref="S68:S70"/>
    <mergeCell ref="A34:A36"/>
    <mergeCell ref="B34:B36"/>
    <mergeCell ref="C34:C36"/>
    <mergeCell ref="D34:D36"/>
    <mergeCell ref="E34:E36"/>
    <mergeCell ref="F34:F36"/>
    <mergeCell ref="I34:I36"/>
    <mergeCell ref="N34:N36"/>
    <mergeCell ref="O34:O36"/>
    <mergeCell ref="S34:S36"/>
    <mergeCell ref="G34:G36"/>
    <mergeCell ref="H34:H36"/>
    <mergeCell ref="J34:J36"/>
    <mergeCell ref="K34:K36"/>
    <mergeCell ref="L34:L36"/>
    <mergeCell ref="N37:Q37"/>
    <mergeCell ref="N62:N64"/>
    <mergeCell ref="O62:O64"/>
    <mergeCell ref="P62:P64"/>
    <mergeCell ref="Q62:Q64"/>
    <mergeCell ref="M34:M36"/>
    <mergeCell ref="P34:P36"/>
    <mergeCell ref="Q34:Q36"/>
    <mergeCell ref="S62:S64"/>
    <mergeCell ref="K59:K61"/>
    <mergeCell ref="L59:L61"/>
    <mergeCell ref="I59:I61"/>
    <mergeCell ref="M59:M61"/>
    <mergeCell ref="N59:N61"/>
    <mergeCell ref="O59:O61"/>
    <mergeCell ref="P59:P61"/>
    <mergeCell ref="Q59:Q61"/>
    <mergeCell ref="S59:S61"/>
  </mergeCells>
  <dataValidations count="2">
    <dataValidation type="list" allowBlank="1" showInputMessage="1" showErrorMessage="1" sqref="B7:B36 B41:B70" xr:uid="{00000000-0002-0000-0400-000000000000}">
      <formula1>$AB$7:$AB$8</formula1>
    </dataValidation>
    <dataValidation type="list" allowBlank="1" showInputMessage="1" showErrorMessage="1" sqref="E71:N71" xr:uid="{00000000-0002-0000-0400-000001000000}">
      <formula1>$B$80:$B$203</formula1>
    </dataValidation>
  </dataValidations>
  <pageMargins left="0.23622047244094491" right="0.23622047244094491" top="0.23" bottom="0.21" header="0.32" footer="0.26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Anmerkungen</vt:lpstr>
      <vt:lpstr>Stammdaten</vt:lpstr>
      <vt:lpstr>Spesen</vt:lpstr>
      <vt:lpstr>Sammelspesen</vt:lpstr>
      <vt:lpstr>SammelspesenBank</vt:lpstr>
      <vt:lpstr>Spesen!Druckbereich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Spesenformular WTTV e.V.</dc:title>
  <dc:creator>Ralf Bonen</dc:creator>
  <cp:lastModifiedBy>Spieler, Sandra</cp:lastModifiedBy>
  <cp:lastPrinted>2025-12-11T08:36:09Z</cp:lastPrinted>
  <dcterms:created xsi:type="dcterms:W3CDTF">2001-01-15T15:19:08Z</dcterms:created>
  <dcterms:modified xsi:type="dcterms:W3CDTF">2025-12-11T14:40:52Z</dcterms:modified>
</cp:coreProperties>
</file>