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Tischtennis\Schiedsrichter\VSRO\Teams\Allgemein\Dokumente\Turniere\"/>
    </mc:Choice>
  </mc:AlternateContent>
  <xr:revisionPtr revIDLastSave="0" documentId="13_ncr:1_{044526BE-D01F-435D-B666-E63354CD57A9}" xr6:coauthVersionLast="36" xr6:coauthVersionMax="47" xr10:uidLastSave="{00000000-0000-0000-0000-000000000000}"/>
  <bookViews>
    <workbookView xWindow="0" yWindow="0" windowWidth="30720" windowHeight="12396" xr2:uid="{5A78215B-15F4-42BD-B927-7A1879B1073E}"/>
  </bookViews>
  <sheets>
    <sheet name="Einsatzplan" sheetId="17" r:id="rId1"/>
    <sheet name="Hinweise" sheetId="18" r:id="rId2"/>
  </sheets>
  <definedNames>
    <definedName name="_xlnm.Print_Area" localSheetId="0">Einsatzplan!$A$1:$AE$22</definedName>
    <definedName name="Einsätze" localSheetId="0">Einsatzplan!$AF$4:$AF$21</definedName>
    <definedName name="Runde1" localSheetId="0">Einsatzplan!$B$4:$Y$4</definedName>
    <definedName name="Runde10" localSheetId="0">Einsatzplan!$B$13:$Y$13</definedName>
    <definedName name="Runde11" localSheetId="0">Einsatzplan!$B$14:$Y$14</definedName>
    <definedName name="Runde12" localSheetId="0">Einsatzplan!$B$15:$Y$15</definedName>
    <definedName name="Runde13" localSheetId="0">Einsatzplan!$B$16:$Y$16</definedName>
    <definedName name="Runde14" localSheetId="0">Einsatzplan!$B$17:$Y$17</definedName>
    <definedName name="Runde15" localSheetId="0">Einsatzplan!$B$18:$Y$18</definedName>
    <definedName name="Runde16" localSheetId="0">Einsatzplan!$B$19:$Y$19</definedName>
    <definedName name="Runde17" localSheetId="0">Einsatzplan!$B$20:$Y$20</definedName>
    <definedName name="Runde18" localSheetId="0">Einsatzplan!$B$21:$Y$21</definedName>
    <definedName name="Runde2" localSheetId="0">Einsatzplan!$B$5:$Y$5</definedName>
    <definedName name="Runde3" localSheetId="0">Einsatzplan!$B$6:$Y$6</definedName>
    <definedName name="Runde4" localSheetId="0">Einsatzplan!$B$7:$Y$7</definedName>
    <definedName name="Runde5" localSheetId="0">Einsatzplan!$B$8:$Y$8</definedName>
    <definedName name="Runde6" localSheetId="0">Einsatzplan!$B$9:$Y$9</definedName>
    <definedName name="Runde7" localSheetId="0">Einsatzplan!$B$10:$Y$10</definedName>
    <definedName name="Runde8" localSheetId="0">Einsatzplan!$B$11:$Y$11</definedName>
    <definedName name="Runde9" localSheetId="0">Einsatzplan!$B$12:$Y$12</definedName>
    <definedName name="SRaT" localSheetId="0">Einsatzplan!$B$24</definedName>
    <definedName name="SRaT1" localSheetId="0">Einsatzplan!$AA$4</definedName>
    <definedName name="SRaT10" localSheetId="0">Einsatzplan!$AA$13</definedName>
    <definedName name="SRaT11" localSheetId="0">Einsatzplan!$AA$14</definedName>
    <definedName name="SRaT12" localSheetId="0">Einsatzplan!$AA$15</definedName>
    <definedName name="SRaT13" localSheetId="0">Einsatzplan!$AA$16</definedName>
    <definedName name="SRaT14" localSheetId="0">Einsatzplan!$AA$17</definedName>
    <definedName name="SRaT15" localSheetId="0">Einsatzplan!$AA$18</definedName>
    <definedName name="SRaT16" localSheetId="0">Einsatzplan!$AA$19</definedName>
    <definedName name="SRaT17" localSheetId="0">Einsatzplan!$AA$20</definedName>
    <definedName name="SRaT18" localSheetId="0">Einsatzplan!$AA$21</definedName>
    <definedName name="SRaT2" localSheetId="0">Einsatzplan!$AA$5</definedName>
    <definedName name="SRaT3" localSheetId="0">Einsatzplan!$AA$6</definedName>
    <definedName name="SRaT4" localSheetId="0">Einsatzplan!$AA$7</definedName>
    <definedName name="SRaT5" localSheetId="0">Einsatzplan!$AA$8</definedName>
    <definedName name="SRaT6" localSheetId="0">Einsatzplan!$AA$9</definedName>
    <definedName name="SRaT7" localSheetId="0">Einsatzplan!$AA$10</definedName>
    <definedName name="SRaT8" localSheetId="0">Einsatzplan!$AA$11</definedName>
    <definedName name="SRaT9" localSheetId="0">Einsatzplan!$AA$12</definedName>
    <definedName name="Tisch" localSheetId="0">Einsatzplan!$AD$4:$AD$21</definedName>
    <definedName name="Tisch1" localSheetId="0">Einsatzplan!$B$3</definedName>
    <definedName name="Tisch10" localSheetId="0">Einsatzplan!$T$3</definedName>
    <definedName name="Tisch11" localSheetId="0">Einsatzplan!$V$3</definedName>
    <definedName name="Tisch12" localSheetId="0">Einsatzplan!$X$3</definedName>
    <definedName name="Tisch2" localSheetId="0">Einsatzplan!$D$3</definedName>
    <definedName name="Tisch3" localSheetId="0">Einsatzplan!$F$3</definedName>
    <definedName name="Tisch4" localSheetId="0">Einsatzplan!$H$3</definedName>
    <definedName name="Tisch5" localSheetId="0">Einsatzplan!$J$3</definedName>
    <definedName name="Tisch6" localSheetId="0">Einsatzplan!$L$3</definedName>
    <definedName name="Tisch7" localSheetId="0">Einsatzplan!$N$3</definedName>
    <definedName name="Tisch8" localSheetId="0">Einsatzplan!$P$3</definedName>
    <definedName name="Tisch9" localSheetId="0">Einsatzplan!$R$3</definedName>
    <definedName name="Tischbelegung" localSheetId="0">Einsatzplan!$B$4:$Y$21</definedName>
    <definedName name="Veranstaltungsname">Einsatzplan!$A$1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1" i="17" l="1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F5" i="17"/>
  <c r="AF4" i="17"/>
  <c r="AD5" i="17" l="1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4" i="17"/>
  <c r="D22" i="17" l="1"/>
  <c r="F22" i="17"/>
  <c r="H22" i="17"/>
  <c r="J22" i="17"/>
  <c r="L22" i="17"/>
  <c r="N22" i="17"/>
  <c r="P22" i="17"/>
  <c r="R22" i="17"/>
  <c r="T22" i="17"/>
  <c r="V22" i="17"/>
  <c r="X22" i="17"/>
  <c r="B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AE5" i="17"/>
  <c r="AE4" i="17"/>
</calcChain>
</file>

<file path=xl/sharedStrings.xml><?xml version="1.0" encoding="utf-8"?>
<sst xmlns="http://schemas.openxmlformats.org/spreadsheetml/2006/main" count="50" uniqueCount="50">
  <si>
    <t>Nachname</t>
  </si>
  <si>
    <t>Vorname</t>
  </si>
  <si>
    <t>Einsätze</t>
  </si>
  <si>
    <t>&lt;&lt; Veranstaltungsname &gt;&gt;</t>
  </si>
  <si>
    <t>Tisch</t>
  </si>
  <si>
    <t>Uhrzeit</t>
  </si>
  <si>
    <t>Nr.</t>
  </si>
  <si>
    <t>Anzahl SR</t>
  </si>
  <si>
    <t>Einige Zellen sind gesperrt, um sie nicht versehentlich zu ändern. Das Passwort zum Entsperren lautet wttv.</t>
  </si>
  <si>
    <t>Das Arbeitsblatt ist mit einem Druckbereich versehen, damit nur die SR-relevanten Daten auf der ausgedruckten Seite erscheinen.</t>
  </si>
  <si>
    <t>Markierung SR:</t>
  </si>
  <si>
    <t>Das Arbeitsblatt "Einsatzplan" stellt eine universale Vorlage dar für Veranstaltungen mit maximal 12 Tischen.</t>
  </si>
  <si>
    <t>Eine Individualisierung des Einsatzplans für jeden einzelnen SR ist durch die Eingabe der SR-Nr. hinter "Markierung SR" möglich.</t>
  </si>
  <si>
    <t>A</t>
  </si>
  <si>
    <t>B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</si>
  <si>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</si>
  <si>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</si>
  <si>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</si>
  <si>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</si>
  <si>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</si>
  <si>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</si>
  <si>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</si>
  <si>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</si>
  <si>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</si>
  <si>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</si>
  <si>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</si>
  <si>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</si>
  <si>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</si>
  <si>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</si>
  <si>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</si>
  <si>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</si>
  <si>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</si>
  <si>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</si>
  <si>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</si>
  <si>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</si>
  <si>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</si>
  <si>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</si>
  <si>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</si>
  <si>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</si>
  <si>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</si>
  <si>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</si>
  <si>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</si>
  <si>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</si>
  <si>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</si>
  <si>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</si>
  <si>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</si>
  <si>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</si>
  <si>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Uhrzeit / Tisch</t>
  </si>
  <si>
    <t>Q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</si>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</sst>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20" fontId="3" fillId="0" borderId="7" xfId="0" applyNumberFormat="1" applyFont="1" applyBorder="1" applyAlignment="1" applyProtection="1">
      <alignment horizontal="center" vertical="center"/>
      <protection locked="0"/>
    </xf>
    <xf numFmtId="20" fontId="3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4" fillId="0" borderId="11" xfId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20" fontId="3" fillId="0" borderId="20" xfId="0" applyNumberFormat="1" applyFont="1" applyBorder="1" applyAlignment="1">
      <alignment horizontal="center" vertical="center"/>
    </xf>
    <xf numFmtId="20" fontId="3" fillId="0" borderId="21" xfId="0" applyNumberFormat="1" applyFont="1" applyBorder="1" applyAlignment="1">
      <alignment horizontal="center" vertical="center"/>
    </xf>
    <xf numFmtId="20" fontId="3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20" fontId="3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</cellXfs>
  <cellStyles count="2">
    <cellStyle name="Standard" xfId="0" builtinId="0"/>
    <cellStyle name="Standard 2" xfId="1" xr:uid="{1762FE7A-9883-461C-8EAB-A5C1B24245A8}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ont>
        <b/>
        <i val="0"/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theme="0"/>
        </patternFill>
      </fill>
    </dxf>
    <dxf>
      <font>
        <b/>
        <i val="0"/>
        <strike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220980</xdr:colOff>
      <xdr:row>0</xdr:row>
      <xdr:rowOff>0</xdr:rowOff>
    </xdr:from>
    <xdr:to>
      <xdr:col>30</xdr:col>
      <xdr:colOff>411480</xdr:colOff>
      <xdr:row>1</xdr:row>
      <xdr:rowOff>81105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9CBEAD-E766-4805-825B-154005EC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8940" y="0"/>
          <a:ext cx="1524000" cy="858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D0BC-168F-4F71-BDE6-C1EF183AD532}">
  <sheetPr>
    <pageSetUpPr fitToPage="1"/>
  </sheetPr>
  <dimension ref="A1:AG24"/>
  <sheetViews>
    <sheetView tabSelected="1" zoomScale="115" zoomScaleNormal="115" workbookViewId="0">
      <selection activeCell="B4" sqref="B4"/>
    </sheetView>
  </sheetViews>
  <sheetFormatPr baseColWidth="10" defaultColWidth="11.5546875" defaultRowHeight="15.6" x14ac:dyDescent="0.3"/>
  <cols>
    <col min="1" max="1" width="14.5546875" style="1" bestFit="1" customWidth="1"/>
    <col min="2" max="25" width="4.88671875" style="1" customWidth="1"/>
    <col min="26" max="26" width="2.109375" style="1" customWidth="1"/>
    <col min="27" max="27" width="4.109375" style="1" customWidth="1"/>
    <col min="28" max="28" width="12.6640625" style="1" bestFit="1" customWidth="1"/>
    <col min="29" max="29" width="12.6640625" style="1" customWidth="1"/>
    <col min="30" max="30" width="6.6640625" style="1" customWidth="1"/>
    <col min="31" max="31" width="11.5546875" style="1"/>
    <col min="32" max="32" width="8.6640625" style="1" bestFit="1" customWidth="1"/>
    <col min="33" max="33" width="10.109375" style="1" bestFit="1" customWidth="1"/>
    <col min="34" max="16384" width="11.5546875" style="1"/>
  </cols>
  <sheetData>
    <row r="1" spans="1:33" ht="61.2" customHeight="1" x14ac:dyDescent="0.3">
      <c r="A1" s="49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33" ht="10.9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3" ht="16.2" thickBot="1" x14ac:dyDescent="0.35">
      <c r="A3" s="46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7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8"/>
      <c r="AA3" s="3" t="s">
        <v>6</v>
      </c>
      <c r="AB3" s="42" t="s">
        <v>0</v>
      </c>
      <c r="AC3" s="42" t="s">
        <v>1</v>
      </c>
      <c r="AD3" s="42" t="s">
        <v>4</v>
      </c>
      <c r="AE3" s="42" t="s">
        <v>5</v>
      </c>
      <c r="AF3" s="42" t="s">
        <v>2</v>
      </c>
      <c r="AG3" s="42" t="s">
        <v>7</v>
      </c>
    </row>
    <row r="4" spans="1:33" ht="15" customHeight="1" x14ac:dyDescent="0.3">
      <c r="A4" s="43">
        <v>0.41666666666666669</v>
      </c>
      <c r="B4" s="44"/>
      <c r="C4" s="45"/>
      <c r="D4" s="44"/>
      <c r="E4" s="45"/>
      <c r="F4" s="44"/>
      <c r="G4" s="45"/>
      <c r="H4" s="44"/>
      <c r="I4" s="45"/>
      <c r="J4" s="44"/>
      <c r="K4" s="45"/>
      <c r="L4" s="44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9"/>
      <c r="AA4" s="17">
        <v>1</v>
      </c>
      <c r="AB4" s="20" t="s">
        <v>13</v>
      </c>
      <c r="AC4" s="34" t="s">
        <v>15</v>
      </c>
      <c r="AD4" s="41" t="str">
        <f t="shared" ref="AD4:AD21" si="0">IF(AND(SRaT&gt;0,SRaT&lt;=18), IF(OR(B4=SRaT, C4=SRaT), Tisch1, IF(OR(D4=SRaT, E4=SRaT), Tisch2, IF(OR(F4=SRaT, G4=SRaT), Tisch3, IF(OR(H4=SRaT, I4=SRaT), Tisch4, IF(OR(J4=SRaT, K4=SRaT), Tisch5, IF(OR(L4=SRaT, M4=SRaT), Tisch6, IF(OR(N4=SRaT, O4=SRaT), Tisch7, IF(OR(P4=SRaT, Q4=SRaT), Tisch8, IF(OR(R4=SRaT, S4=SRaT), Tisch9, IF(OR(T4=SRaT, U4=SRaT), Tisch10, IF(OR(V4=SRaT, W4=SRaT), Tisch11, IF(OR(X4=SRaT, Y4=SRaT), Tisch12, IF(SRaT &gt; 0, "Pause", ""))))))))))))), "")</f>
        <v/>
      </c>
      <c r="AE4" s="38">
        <f t="shared" ref="AE4:AE21" si="1">A4</f>
        <v>0.41666666666666669</v>
      </c>
      <c r="AF4" s="52">
        <f>COUNTIF(Tischbelegung,SRaT1)</f>
        <v>0</v>
      </c>
      <c r="AG4" s="21">
        <f>COUNT(Runde1)</f>
        <v>0</v>
      </c>
    </row>
    <row r="5" spans="1:33" x14ac:dyDescent="0.3">
      <c r="A5" s="4">
        <v>0.4375</v>
      </c>
      <c r="B5" s="12"/>
      <c r="C5" s="30"/>
      <c r="D5" s="12"/>
      <c r="E5" s="30"/>
      <c r="F5" s="12"/>
      <c r="G5" s="30"/>
      <c r="H5" s="12"/>
      <c r="I5" s="30"/>
      <c r="J5" s="12"/>
      <c r="K5" s="30"/>
      <c r="L5" s="12"/>
      <c r="M5" s="30"/>
      <c r="N5" s="12"/>
      <c r="O5" s="30"/>
      <c r="P5" s="12"/>
      <c r="Q5" s="30"/>
      <c r="R5" s="12"/>
      <c r="S5" s="30"/>
      <c r="T5" s="12"/>
      <c r="U5" s="30"/>
      <c r="V5" s="12"/>
      <c r="W5" s="30"/>
      <c r="X5" s="12"/>
      <c r="Y5" s="30"/>
      <c r="Z5" s="9"/>
      <c r="AA5" s="17">
        <v>2</v>
      </c>
      <c r="AB5" s="15" t="s">
        <v>14</v>
      </c>
      <c r="AC5" s="35" t="s">
        <v>16</v>
      </c>
      <c r="AD5" s="28" t="str">
        <f t="shared" si="0"/>
        <v/>
      </c>
      <c r="AE5" s="39">
        <f t="shared" si="1"/>
        <v>0.4375</v>
      </c>
      <c r="AF5" s="19">
        <f>COUNTIF(Tischbelegung,SRaT2)</f>
        <v>0</v>
      </c>
      <c r="AG5" s="22">
        <f>COUNT(Runde2)</f>
        <v>0</v>
      </c>
    </row>
    <row r="6" spans="1:33" x14ac:dyDescent="0.3">
      <c r="A6" s="4">
        <v>0.45833333333333331</v>
      </c>
      <c r="B6" s="13"/>
      <c r="C6" s="31"/>
      <c r="D6" s="13"/>
      <c r="E6" s="31"/>
      <c r="F6" s="13"/>
      <c r="G6" s="31"/>
      <c r="H6" s="13"/>
      <c r="I6" s="31"/>
      <c r="J6" s="13"/>
      <c r="K6" s="31"/>
      <c r="L6" s="13"/>
      <c r="M6" s="31"/>
      <c r="N6" s="13"/>
      <c r="O6" s="31"/>
      <c r="P6" s="13"/>
      <c r="Q6" s="31"/>
      <c r="R6" s="12"/>
      <c r="S6" s="30"/>
      <c r="T6" s="12"/>
      <c r="U6" s="30"/>
      <c r="V6" s="12"/>
      <c r="W6" s="30"/>
      <c r="X6" s="12"/>
      <c r="Y6" s="30"/>
      <c r="Z6" s="9"/>
      <c r="AA6" s="17">
        <v>3</v>
      </c>
      <c r="AB6" s="15" t="s">
        <v>32</v>
      </c>
      <c r="AC6" s="35" t="s">
        <v>17</v>
      </c>
      <c r="AD6" s="28" t="str">
        <f t="shared" si="0"/>
        <v/>
      </c>
      <c r="AE6" s="39">
        <f t="shared" si="1"/>
        <v>0.45833333333333331</v>
      </c>
      <c r="AF6" s="19">
        <f>COUNTIF(Tischbelegung,SRaT3)</f>
        <v>0</v>
      </c>
      <c r="AG6" s="22">
        <f>COUNT(Runde3)</f>
        <v>0</v>
      </c>
    </row>
    <row r="7" spans="1:33" ht="15" customHeight="1" x14ac:dyDescent="0.3">
      <c r="A7" s="4">
        <v>0.47916666666666669</v>
      </c>
      <c r="B7" s="13"/>
      <c r="C7" s="31"/>
      <c r="D7" s="13"/>
      <c r="E7" s="31"/>
      <c r="F7" s="13"/>
      <c r="G7" s="31"/>
      <c r="H7" s="13"/>
      <c r="I7" s="31"/>
      <c r="J7" s="12"/>
      <c r="K7" s="30"/>
      <c r="L7" s="12"/>
      <c r="M7" s="30"/>
      <c r="N7" s="12"/>
      <c r="O7" s="30"/>
      <c r="P7" s="12"/>
      <c r="Q7" s="30"/>
      <c r="R7" s="12"/>
      <c r="S7" s="30"/>
      <c r="T7" s="12"/>
      <c r="U7" s="30"/>
      <c r="V7" s="12"/>
      <c r="W7" s="30"/>
      <c r="X7" s="12"/>
      <c r="Y7" s="30"/>
      <c r="Z7" s="9"/>
      <c r="AA7" s="17">
        <v>4</v>
      </c>
      <c r="AB7" s="15" t="s">
        <v>33</v>
      </c>
      <c r="AC7" s="35" t="s">
        <v>18</v>
      </c>
      <c r="AD7" s="28" t="str">
        <f t="shared" si="0"/>
        <v/>
      </c>
      <c r="AE7" s="39">
        <f t="shared" si="1"/>
        <v>0.47916666666666669</v>
      </c>
      <c r="AF7" s="19">
        <f>COUNTIF(Tischbelegung,SRaT4)</f>
        <v>0</v>
      </c>
      <c r="AG7" s="22">
        <f>COUNT(Runde4)</f>
        <v>0</v>
      </c>
    </row>
    <row r="8" spans="1:33" x14ac:dyDescent="0.3">
      <c r="A8" s="4">
        <v>0.5</v>
      </c>
      <c r="B8" s="12"/>
      <c r="C8" s="30"/>
      <c r="D8" s="12"/>
      <c r="E8" s="30"/>
      <c r="F8" s="12"/>
      <c r="G8" s="30"/>
      <c r="H8" s="12"/>
      <c r="I8" s="30"/>
      <c r="J8" s="12"/>
      <c r="K8" s="30"/>
      <c r="L8" s="12"/>
      <c r="M8" s="30"/>
      <c r="N8" s="12"/>
      <c r="O8" s="30"/>
      <c r="P8" s="12"/>
      <c r="Q8" s="30"/>
      <c r="R8" s="12"/>
      <c r="S8" s="30"/>
      <c r="T8" s="12"/>
      <c r="U8" s="30"/>
      <c r="V8" s="12"/>
      <c r="W8" s="30"/>
      <c r="X8" s="12"/>
      <c r="Y8" s="30"/>
      <c r="Z8" s="9"/>
      <c r="AA8" s="17">
        <v>5</v>
      </c>
      <c r="AB8" s="15" t="s">
        <v>34</v>
      </c>
      <c r="AC8" s="35" t="s">
        <v>19</v>
      </c>
      <c r="AD8" s="28" t="str">
        <f t="shared" si="0"/>
        <v/>
      </c>
      <c r="AE8" s="39">
        <f t="shared" si="1"/>
        <v>0.5</v>
      </c>
      <c r="AF8" s="19">
        <f>COUNTIF(Tischbelegung,SRaT5)</f>
        <v>0</v>
      </c>
      <c r="AG8" s="22">
        <f>COUNT(Runde5)</f>
        <v>0</v>
      </c>
    </row>
    <row r="9" spans="1:33" x14ac:dyDescent="0.3">
      <c r="A9" s="4">
        <v>0.52083333333333337</v>
      </c>
      <c r="B9" s="12"/>
      <c r="C9" s="30"/>
      <c r="D9" s="12"/>
      <c r="E9" s="30"/>
      <c r="F9" s="12"/>
      <c r="G9" s="30"/>
      <c r="H9" s="13"/>
      <c r="I9" s="30"/>
      <c r="J9" s="13"/>
      <c r="K9" s="31"/>
      <c r="L9" s="13"/>
      <c r="M9" s="31"/>
      <c r="N9" s="13"/>
      <c r="O9" s="31"/>
      <c r="P9" s="13"/>
      <c r="Q9" s="31"/>
      <c r="R9" s="13"/>
      <c r="S9" s="31"/>
      <c r="T9" s="13"/>
      <c r="U9" s="31"/>
      <c r="V9" s="13"/>
      <c r="W9" s="31"/>
      <c r="X9" s="13"/>
      <c r="Y9" s="31"/>
      <c r="Z9" s="10"/>
      <c r="AA9" s="17">
        <v>6</v>
      </c>
      <c r="AB9" s="12" t="s">
        <v>35</v>
      </c>
      <c r="AC9" s="36" t="s">
        <v>20</v>
      </c>
      <c r="AD9" s="28" t="str">
        <f t="shared" si="0"/>
        <v/>
      </c>
      <c r="AE9" s="39">
        <f t="shared" si="1"/>
        <v>0.52083333333333337</v>
      </c>
      <c r="AF9" s="19">
        <f>COUNTIF(Tischbelegung,SRaT6)</f>
        <v>0</v>
      </c>
      <c r="AG9" s="22">
        <f>COUNT(Runde6)</f>
        <v>0</v>
      </c>
    </row>
    <row r="10" spans="1:33" ht="15" customHeight="1" x14ac:dyDescent="0.3">
      <c r="A10" s="4">
        <v>0.54166666666666663</v>
      </c>
      <c r="B10" s="13"/>
      <c r="C10" s="31"/>
      <c r="D10" s="13"/>
      <c r="E10" s="31"/>
      <c r="F10" s="13"/>
      <c r="G10" s="31"/>
      <c r="H10" s="12"/>
      <c r="I10" s="31"/>
      <c r="J10" s="13"/>
      <c r="K10" s="31"/>
      <c r="L10" s="13"/>
      <c r="M10" s="31"/>
      <c r="N10" s="13"/>
      <c r="O10" s="31"/>
      <c r="P10" s="13"/>
      <c r="Q10" s="31"/>
      <c r="R10" s="12"/>
      <c r="S10" s="30"/>
      <c r="T10" s="12"/>
      <c r="U10" s="30"/>
      <c r="V10" s="12"/>
      <c r="W10" s="30"/>
      <c r="X10" s="12"/>
      <c r="Y10" s="30"/>
      <c r="Z10" s="9"/>
      <c r="AA10" s="17">
        <v>7</v>
      </c>
      <c r="AB10" s="12" t="s">
        <v>36</v>
      </c>
      <c r="AC10" s="36" t="s">
        <v>21</v>
      </c>
      <c r="AD10" s="28" t="str">
        <f t="shared" si="0"/>
        <v/>
      </c>
      <c r="AE10" s="39">
        <f t="shared" si="1"/>
        <v>0.54166666666666663</v>
      </c>
      <c r="AF10" s="19">
        <f>COUNTIF(Tischbelegung,SRaT7)</f>
        <v>0</v>
      </c>
      <c r="AG10" s="22">
        <f>COUNT(Runde7)</f>
        <v>0</v>
      </c>
    </row>
    <row r="11" spans="1:33" x14ac:dyDescent="0.3">
      <c r="A11" s="4">
        <v>0.5625</v>
      </c>
      <c r="B11" s="12"/>
      <c r="C11" s="30"/>
      <c r="D11" s="12"/>
      <c r="E11" s="30"/>
      <c r="F11" s="12"/>
      <c r="G11" s="30"/>
      <c r="H11" s="13"/>
      <c r="I11" s="30"/>
      <c r="J11" s="12"/>
      <c r="K11" s="30"/>
      <c r="L11" s="12"/>
      <c r="M11" s="30"/>
      <c r="N11" s="12"/>
      <c r="O11" s="30"/>
      <c r="P11" s="12"/>
      <c r="Q11" s="30"/>
      <c r="R11" s="12"/>
      <c r="S11" s="30"/>
      <c r="T11" s="12"/>
      <c r="U11" s="30"/>
      <c r="V11" s="12"/>
      <c r="W11" s="30"/>
      <c r="X11" s="12"/>
      <c r="Y11" s="30"/>
      <c r="Z11" s="9"/>
      <c r="AA11" s="17">
        <v>8</v>
      </c>
      <c r="AB11" s="12" t="s">
        <v>37</v>
      </c>
      <c r="AC11" s="36" t="s">
        <v>22</v>
      </c>
      <c r="AD11" s="28" t="str">
        <f t="shared" si="0"/>
        <v/>
      </c>
      <c r="AE11" s="39">
        <f t="shared" si="1"/>
        <v>0.5625</v>
      </c>
      <c r="AF11" s="19">
        <f>COUNTIF(Tischbelegung,SRaT8)</f>
        <v>0</v>
      </c>
      <c r="AG11" s="22">
        <f>COUNT(Runde8)</f>
        <v>0</v>
      </c>
    </row>
    <row r="12" spans="1:33" x14ac:dyDescent="0.3">
      <c r="A12" s="4">
        <v>0.58333333333333337</v>
      </c>
      <c r="B12" s="12"/>
      <c r="C12" s="30"/>
      <c r="D12" s="12"/>
      <c r="E12" s="30"/>
      <c r="F12" s="12"/>
      <c r="G12" s="30"/>
      <c r="H12" s="12"/>
      <c r="I12" s="30"/>
      <c r="J12" s="12"/>
      <c r="K12" s="30"/>
      <c r="L12" s="12"/>
      <c r="M12" s="30"/>
      <c r="N12" s="12"/>
      <c r="O12" s="30"/>
      <c r="P12" s="12"/>
      <c r="Q12" s="30"/>
      <c r="R12" s="13"/>
      <c r="S12" s="31"/>
      <c r="T12" s="13"/>
      <c r="U12" s="31"/>
      <c r="V12" s="13"/>
      <c r="W12" s="31"/>
      <c r="X12" s="13"/>
      <c r="Y12" s="31"/>
      <c r="Z12" s="10"/>
      <c r="AA12" s="17">
        <v>9</v>
      </c>
      <c r="AB12" s="12" t="s">
        <v>38</v>
      </c>
      <c r="AC12" s="36" t="s">
        <v>23</v>
      </c>
      <c r="AD12" s="28" t="str">
        <f t="shared" si="0"/>
        <v/>
      </c>
      <c r="AE12" s="39">
        <f t="shared" si="1"/>
        <v>0.58333333333333337</v>
      </c>
      <c r="AF12" s="19">
        <f>COUNTIF(Tischbelegung,SRaT9)</f>
        <v>0</v>
      </c>
      <c r="AG12" s="22">
        <f>COUNT(Runde9)</f>
        <v>0</v>
      </c>
    </row>
    <row r="13" spans="1:33" ht="15" customHeight="1" x14ac:dyDescent="0.3">
      <c r="A13" s="4">
        <v>0.60416666666666663</v>
      </c>
      <c r="B13" s="13"/>
      <c r="C13" s="31"/>
      <c r="D13" s="13"/>
      <c r="E13" s="31"/>
      <c r="F13" s="13"/>
      <c r="G13" s="31"/>
      <c r="H13" s="13"/>
      <c r="I13" s="31"/>
      <c r="J13" s="13"/>
      <c r="K13" s="31"/>
      <c r="L13" s="13"/>
      <c r="M13" s="31"/>
      <c r="N13" s="13"/>
      <c r="O13" s="31"/>
      <c r="P13" s="13"/>
      <c r="Q13" s="31"/>
      <c r="R13" s="13"/>
      <c r="S13" s="31"/>
      <c r="T13" s="13"/>
      <c r="U13" s="31"/>
      <c r="V13" s="13"/>
      <c r="W13" s="31"/>
      <c r="X13" s="13"/>
      <c r="Y13" s="31"/>
      <c r="Z13" s="10"/>
      <c r="AA13" s="17">
        <v>10</v>
      </c>
      <c r="AB13" s="12" t="s">
        <v>39</v>
      </c>
      <c r="AC13" s="36" t="s">
        <v>24</v>
      </c>
      <c r="AD13" s="28" t="str">
        <f t="shared" si="0"/>
        <v/>
      </c>
      <c r="AE13" s="39">
        <f t="shared" si="1"/>
        <v>0.60416666666666663</v>
      </c>
      <c r="AF13" s="19">
        <f>COUNTIF(Tischbelegung,SRaT10)</f>
        <v>0</v>
      </c>
      <c r="AG13" s="22">
        <f>COUNT(Runde10)</f>
        <v>0</v>
      </c>
    </row>
    <row r="14" spans="1:33" x14ac:dyDescent="0.3">
      <c r="A14" s="4">
        <v>0.625</v>
      </c>
      <c r="B14" s="13"/>
      <c r="C14" s="31"/>
      <c r="D14" s="13"/>
      <c r="E14" s="31"/>
      <c r="F14" s="13"/>
      <c r="G14" s="31"/>
      <c r="H14" s="12"/>
      <c r="I14" s="31"/>
      <c r="J14" s="13"/>
      <c r="K14" s="31"/>
      <c r="L14" s="13"/>
      <c r="M14" s="31"/>
      <c r="N14" s="13"/>
      <c r="O14" s="31"/>
      <c r="P14" s="13"/>
      <c r="Q14" s="31"/>
      <c r="R14" s="13"/>
      <c r="S14" s="31"/>
      <c r="T14" s="13"/>
      <c r="U14" s="31"/>
      <c r="V14" s="13"/>
      <c r="W14" s="31"/>
      <c r="X14" s="12"/>
      <c r="Y14" s="30"/>
      <c r="Z14" s="9"/>
      <c r="AA14" s="17">
        <v>11</v>
      </c>
      <c r="AB14" s="15" t="s">
        <v>40</v>
      </c>
      <c r="AC14" s="35" t="s">
        <v>25</v>
      </c>
      <c r="AD14" s="28" t="str">
        <f t="shared" si="0"/>
        <v/>
      </c>
      <c r="AE14" s="39">
        <f t="shared" si="1"/>
        <v>0.625</v>
      </c>
      <c r="AF14" s="19">
        <f>COUNTIF(Tischbelegung,SRaT11)</f>
        <v>0</v>
      </c>
      <c r="AG14" s="22">
        <f>COUNT(Runde11)</f>
        <v>0</v>
      </c>
    </row>
    <row r="15" spans="1:33" x14ac:dyDescent="0.3">
      <c r="A15" s="4">
        <v>0.64583333333333337</v>
      </c>
      <c r="B15" s="13"/>
      <c r="C15" s="31"/>
      <c r="D15" s="13"/>
      <c r="E15" s="31"/>
      <c r="F15" s="13"/>
      <c r="G15" s="31"/>
      <c r="H15" s="13"/>
      <c r="I15" s="31"/>
      <c r="J15" s="13"/>
      <c r="K15" s="31"/>
      <c r="L15" s="13"/>
      <c r="M15" s="31"/>
      <c r="N15" s="13"/>
      <c r="O15" s="31"/>
      <c r="P15" s="13"/>
      <c r="Q15" s="31"/>
      <c r="R15" s="13"/>
      <c r="S15" s="31"/>
      <c r="T15" s="13"/>
      <c r="U15" s="31"/>
      <c r="V15" s="13"/>
      <c r="W15" s="31"/>
      <c r="X15" s="13"/>
      <c r="Y15" s="31"/>
      <c r="Z15" s="10"/>
      <c r="AA15" s="17">
        <v>12</v>
      </c>
      <c r="AB15" s="12" t="s">
        <v>41</v>
      </c>
      <c r="AC15" s="36" t="s">
        <v>26</v>
      </c>
      <c r="AD15" s="28" t="str">
        <f t="shared" si="0"/>
        <v/>
      </c>
      <c r="AE15" s="39">
        <f t="shared" si="1"/>
        <v>0.64583333333333337</v>
      </c>
      <c r="AF15" s="19">
        <f>COUNTIF(Tischbelegung,SRaT12)</f>
        <v>0</v>
      </c>
      <c r="AG15" s="22">
        <f>COUNT(Runde12)</f>
        <v>0</v>
      </c>
    </row>
    <row r="16" spans="1:33" ht="15" customHeight="1" x14ac:dyDescent="0.3">
      <c r="A16" s="4">
        <v>0.66666666666666663</v>
      </c>
      <c r="B16" s="13"/>
      <c r="C16" s="31"/>
      <c r="D16" s="13"/>
      <c r="E16" s="31"/>
      <c r="F16" s="13"/>
      <c r="G16" s="31"/>
      <c r="H16" s="12"/>
      <c r="I16" s="31"/>
      <c r="J16" s="13"/>
      <c r="K16" s="31"/>
      <c r="L16" s="13"/>
      <c r="M16" s="31"/>
      <c r="N16" s="13"/>
      <c r="O16" s="31"/>
      <c r="P16" s="13"/>
      <c r="Q16" s="31"/>
      <c r="R16" s="13"/>
      <c r="S16" s="31"/>
      <c r="T16" s="13"/>
      <c r="U16" s="31"/>
      <c r="V16" s="13"/>
      <c r="W16" s="31"/>
      <c r="X16" s="13"/>
      <c r="Y16" s="31"/>
      <c r="Z16" s="10"/>
      <c r="AA16" s="17">
        <v>13</v>
      </c>
      <c r="AB16" s="12" t="s">
        <v>42</v>
      </c>
      <c r="AC16" s="36" t="s">
        <v>27</v>
      </c>
      <c r="AD16" s="28" t="str">
        <f t="shared" si="0"/>
        <v/>
      </c>
      <c r="AE16" s="39">
        <f t="shared" si="1"/>
        <v>0.66666666666666663</v>
      </c>
      <c r="AF16" s="19">
        <f>COUNTIF(Tischbelegung,SRaT13)</f>
        <v>0</v>
      </c>
      <c r="AG16" s="22">
        <f>COUNT(Runde13)</f>
        <v>0</v>
      </c>
    </row>
    <row r="17" spans="1:33" x14ac:dyDescent="0.3">
      <c r="A17" s="4">
        <v>0.6875</v>
      </c>
      <c r="B17" s="13"/>
      <c r="C17" s="31"/>
      <c r="D17" s="13"/>
      <c r="E17" s="31"/>
      <c r="F17" s="13"/>
      <c r="G17" s="31"/>
      <c r="H17" s="13"/>
      <c r="I17" s="31"/>
      <c r="J17" s="13"/>
      <c r="K17" s="31"/>
      <c r="L17" s="13"/>
      <c r="M17" s="31"/>
      <c r="N17" s="13"/>
      <c r="O17" s="31"/>
      <c r="P17" s="13"/>
      <c r="Q17" s="31"/>
      <c r="R17" s="13"/>
      <c r="S17" s="31"/>
      <c r="T17" s="13"/>
      <c r="U17" s="31"/>
      <c r="V17" s="13"/>
      <c r="W17" s="31"/>
      <c r="X17" s="13"/>
      <c r="Y17" s="31"/>
      <c r="Z17" s="10"/>
      <c r="AA17" s="17">
        <v>14</v>
      </c>
      <c r="AB17" s="12" t="s">
        <v>43</v>
      </c>
      <c r="AC17" s="36" t="s">
        <v>28</v>
      </c>
      <c r="AD17" s="28" t="str">
        <f t="shared" si="0"/>
        <v/>
      </c>
      <c r="AE17" s="39">
        <f t="shared" si="1"/>
        <v>0.6875</v>
      </c>
      <c r="AF17" s="19">
        <f>COUNTIF(Tischbelegung,SRaT14)</f>
        <v>0</v>
      </c>
      <c r="AG17" s="22">
        <f>COUNT(Runde14)</f>
        <v>0</v>
      </c>
    </row>
    <row r="18" spans="1:33" x14ac:dyDescent="0.3">
      <c r="A18" s="4">
        <v>0.70833333333333337</v>
      </c>
      <c r="B18" s="13"/>
      <c r="C18" s="31"/>
      <c r="D18" s="13"/>
      <c r="E18" s="31"/>
      <c r="F18" s="13"/>
      <c r="G18" s="31"/>
      <c r="H18" s="12"/>
      <c r="I18" s="31"/>
      <c r="J18" s="13"/>
      <c r="K18" s="31"/>
      <c r="L18" s="13"/>
      <c r="M18" s="31"/>
      <c r="N18" s="13"/>
      <c r="O18" s="31"/>
      <c r="P18" s="13"/>
      <c r="Q18" s="31"/>
      <c r="R18" s="13"/>
      <c r="S18" s="31"/>
      <c r="T18" s="13"/>
      <c r="U18" s="31"/>
      <c r="V18" s="13"/>
      <c r="W18" s="31"/>
      <c r="X18" s="13"/>
      <c r="Y18" s="31"/>
      <c r="Z18" s="10"/>
      <c r="AA18" s="17">
        <v>15</v>
      </c>
      <c r="AB18" s="12" t="s">
        <v>44</v>
      </c>
      <c r="AC18" s="36" t="s">
        <v>29</v>
      </c>
      <c r="AD18" s="28" t="str">
        <f t="shared" si="0"/>
        <v/>
      </c>
      <c r="AE18" s="39">
        <f t="shared" si="1"/>
        <v>0.70833333333333337</v>
      </c>
      <c r="AF18" s="19">
        <f>COUNTIF(Tischbelegung,SRaT15)</f>
        <v>0</v>
      </c>
      <c r="AG18" s="22">
        <f>COUNT(Runde15)</f>
        <v>0</v>
      </c>
    </row>
    <row r="19" spans="1:33" x14ac:dyDescent="0.3">
      <c r="A19" s="4">
        <v>0.72916666666666663</v>
      </c>
      <c r="B19" s="13"/>
      <c r="C19" s="31"/>
      <c r="D19" s="13"/>
      <c r="E19" s="31"/>
      <c r="F19" s="13"/>
      <c r="G19" s="31"/>
      <c r="H19" s="13"/>
      <c r="I19" s="31"/>
      <c r="J19" s="13"/>
      <c r="K19" s="31"/>
      <c r="L19" s="13"/>
      <c r="M19" s="31"/>
      <c r="N19" s="13"/>
      <c r="O19" s="31"/>
      <c r="P19" s="13"/>
      <c r="Q19" s="31"/>
      <c r="R19" s="13"/>
      <c r="S19" s="31"/>
      <c r="T19" s="13"/>
      <c r="U19" s="31"/>
      <c r="V19" s="13"/>
      <c r="W19" s="31"/>
      <c r="X19" s="13"/>
      <c r="Y19" s="31"/>
      <c r="Z19" s="10"/>
      <c r="AA19" s="17">
        <v>16</v>
      </c>
      <c r="AB19" s="12" t="s">
        <v>45</v>
      </c>
      <c r="AC19" s="36" t="s">
        <v>30</v>
      </c>
      <c r="AD19" s="28" t="str">
        <f t="shared" si="0"/>
        <v/>
      </c>
      <c r="AE19" s="39">
        <f t="shared" si="1"/>
        <v>0.72916666666666663</v>
      </c>
      <c r="AF19" s="19">
        <f>COUNTIF(Tischbelegung,SRaT16)</f>
        <v>0</v>
      </c>
      <c r="AG19" s="22">
        <f>COUNT(Runde16)</f>
        <v>0</v>
      </c>
    </row>
    <row r="20" spans="1:33" x14ac:dyDescent="0.3">
      <c r="A20" s="4">
        <v>0.75</v>
      </c>
      <c r="B20" s="13"/>
      <c r="C20" s="31"/>
      <c r="D20" s="13"/>
      <c r="E20" s="31"/>
      <c r="F20" s="13"/>
      <c r="G20" s="31"/>
      <c r="H20" s="12"/>
      <c r="I20" s="31"/>
      <c r="J20" s="13"/>
      <c r="K20" s="31"/>
      <c r="L20" s="13"/>
      <c r="M20" s="31"/>
      <c r="N20" s="13"/>
      <c r="O20" s="31"/>
      <c r="P20" s="13"/>
      <c r="Q20" s="31"/>
      <c r="R20" s="13"/>
      <c r="S20" s="31"/>
      <c r="T20" s="13"/>
      <c r="U20" s="31"/>
      <c r="V20" s="13"/>
      <c r="W20" s="31"/>
      <c r="X20" s="13"/>
      <c r="Y20" s="31"/>
      <c r="Z20" s="10"/>
      <c r="AA20" s="17">
        <v>17</v>
      </c>
      <c r="AB20" s="12" t="s">
        <v>48</v>
      </c>
      <c r="AC20" s="36" t="s">
        <v>49</v>
      </c>
      <c r="AD20" s="28" t="str">
        <f t="shared" si="0"/>
        <v/>
      </c>
      <c r="AE20" s="39">
        <f t="shared" si="1"/>
        <v>0.75</v>
      </c>
      <c r="AF20" s="19">
        <f>COUNTIF(Tischbelegung,SRaT17)</f>
        <v>0</v>
      </c>
      <c r="AG20" s="22">
        <f>COUNT(Runde17)</f>
        <v>0</v>
      </c>
    </row>
    <row r="21" spans="1:33" ht="16.2" thickBot="1" x14ac:dyDescent="0.35">
      <c r="A21" s="5">
        <v>0.77083333333333337</v>
      </c>
      <c r="B21" s="14"/>
      <c r="C21" s="32"/>
      <c r="D21" s="14"/>
      <c r="E21" s="32"/>
      <c r="F21" s="14"/>
      <c r="G21" s="32"/>
      <c r="H21" s="14"/>
      <c r="I21" s="32"/>
      <c r="J21" s="14"/>
      <c r="K21" s="32"/>
      <c r="L21" s="14"/>
      <c r="M21" s="32"/>
      <c r="N21" s="14"/>
      <c r="O21" s="32"/>
      <c r="P21" s="14"/>
      <c r="Q21" s="32"/>
      <c r="R21" s="14"/>
      <c r="S21" s="32"/>
      <c r="T21" s="14"/>
      <c r="U21" s="32"/>
      <c r="V21" s="14"/>
      <c r="W21" s="32"/>
      <c r="X21" s="14"/>
      <c r="Y21" s="32"/>
      <c r="Z21" s="10"/>
      <c r="AA21" s="18">
        <v>18</v>
      </c>
      <c r="AB21" s="16" t="s">
        <v>46</v>
      </c>
      <c r="AC21" s="37" t="s">
        <v>31</v>
      </c>
      <c r="AD21" s="29" t="str">
        <f t="shared" si="0"/>
        <v/>
      </c>
      <c r="AE21" s="40">
        <f t="shared" si="1"/>
        <v>0.77083333333333337</v>
      </c>
      <c r="AF21" s="23">
        <f>COUNTIF(Tischbelegung,SRaT18)</f>
        <v>0</v>
      </c>
      <c r="AG21" s="24">
        <f>COUNT(Runde18)</f>
        <v>0</v>
      </c>
    </row>
    <row r="22" spans="1:33" ht="16.2" thickBot="1" x14ac:dyDescent="0.35">
      <c r="B22" s="50">
        <f>B3</f>
        <v>1</v>
      </c>
      <c r="C22" s="51"/>
      <c r="D22" s="50">
        <f t="shared" ref="D22" si="2">D3</f>
        <v>2</v>
      </c>
      <c r="E22" s="51"/>
      <c r="F22" s="50">
        <f t="shared" ref="F22" si="3">F3</f>
        <v>3</v>
      </c>
      <c r="G22" s="51"/>
      <c r="H22" s="50">
        <f t="shared" ref="H22" si="4">H3</f>
        <v>4</v>
      </c>
      <c r="I22" s="51"/>
      <c r="J22" s="50">
        <f t="shared" ref="J22" si="5">J3</f>
        <v>5</v>
      </c>
      <c r="K22" s="51"/>
      <c r="L22" s="50">
        <f t="shared" ref="L22" si="6">L3</f>
        <v>6</v>
      </c>
      <c r="M22" s="51"/>
      <c r="N22" s="50">
        <f t="shared" ref="N22" si="7">N3</f>
        <v>7</v>
      </c>
      <c r="O22" s="51"/>
      <c r="P22" s="50">
        <f t="shared" ref="P22" si="8">P3</f>
        <v>8</v>
      </c>
      <c r="Q22" s="51"/>
      <c r="R22" s="50">
        <f t="shared" ref="R22" si="9">R3</f>
        <v>9</v>
      </c>
      <c r="S22" s="51"/>
      <c r="T22" s="50">
        <f t="shared" ref="T22" si="10">T3</f>
        <v>10</v>
      </c>
      <c r="U22" s="51"/>
      <c r="V22" s="50">
        <f t="shared" ref="V22" si="11">V3</f>
        <v>11</v>
      </c>
      <c r="W22" s="51"/>
      <c r="X22" s="50">
        <f t="shared" ref="X22" si="12">X3</f>
        <v>12</v>
      </c>
      <c r="Y22" s="51"/>
      <c r="Z22" s="6"/>
    </row>
    <row r="23" spans="1:33" s="25" customFormat="1" ht="16.2" thickBot="1" x14ac:dyDescent="0.3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33" ht="16.2" thickBot="1" x14ac:dyDescent="0.35">
      <c r="A24" s="11" t="s">
        <v>10</v>
      </c>
      <c r="B24" s="33">
        <v>0</v>
      </c>
      <c r="C24" s="7"/>
      <c r="X24" s="6"/>
      <c r="Y24" s="6"/>
      <c r="Z24" s="6"/>
    </row>
  </sheetData>
  <sheetProtection algorithmName="SHA-512" hashValue="gI/IhdlSH6tJ9Gyw3k0dTK91q0m99L4c5AqIpnPn7xfR1SOkcIo3MCeGqlPjtUYvmWgfaKLBTUDwblJKSOqHgg==" saltValue="80XurTmy6izMr3Sjp6BSOA==" spinCount="100000" sheet="1" objects="1" scenarios="1"/>
  <mergeCells count="25">
    <mergeCell ref="V22:W22"/>
    <mergeCell ref="X22:Y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V3:W3"/>
    <mergeCell ref="X3:Y3"/>
    <mergeCell ref="A1:AB1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honeticPr fontId="7" type="noConversion"/>
  <conditionalFormatting sqref="B4:Y4">
    <cfRule type="duplicateValues" dxfId="40" priority="21"/>
  </conditionalFormatting>
  <conditionalFormatting sqref="B4:Y21">
    <cfRule type="expression" dxfId="39" priority="40">
      <formula>SRaT&lt;1</formula>
    </cfRule>
    <cfRule type="cellIs" dxfId="38" priority="41" operator="equal">
      <formula>SRaT</formula>
    </cfRule>
  </conditionalFormatting>
  <conditionalFormatting sqref="AB4:AB21">
    <cfRule type="expression" dxfId="37" priority="42">
      <formula>SRaT=AA4</formula>
    </cfRule>
  </conditionalFormatting>
  <conditionalFormatting sqref="AC4:AC21">
    <cfRule type="expression" dxfId="36" priority="43">
      <formula>SRaT=AA4</formula>
    </cfRule>
  </conditionalFormatting>
  <conditionalFormatting sqref="B6:Y6">
    <cfRule type="duplicateValues" dxfId="35" priority="23"/>
  </conditionalFormatting>
  <conditionalFormatting sqref="B7:Y7">
    <cfRule type="duplicateValues" dxfId="34" priority="24"/>
  </conditionalFormatting>
  <conditionalFormatting sqref="B8:Y8">
    <cfRule type="duplicateValues" dxfId="33" priority="26"/>
  </conditionalFormatting>
  <conditionalFormatting sqref="B9:Y9">
    <cfRule type="duplicateValues" dxfId="32" priority="27"/>
  </conditionalFormatting>
  <conditionalFormatting sqref="B10:Y10">
    <cfRule type="duplicateValues" dxfId="31" priority="28"/>
  </conditionalFormatting>
  <conditionalFormatting sqref="B11:Y11">
    <cfRule type="duplicateValues" dxfId="30" priority="29"/>
  </conditionalFormatting>
  <conditionalFormatting sqref="B12:Y12">
    <cfRule type="duplicateValues" dxfId="29" priority="30"/>
  </conditionalFormatting>
  <conditionalFormatting sqref="B13:Y13">
    <cfRule type="duplicateValues" dxfId="28" priority="31"/>
  </conditionalFormatting>
  <conditionalFormatting sqref="B14:Y14">
    <cfRule type="duplicateValues" dxfId="27" priority="32"/>
  </conditionalFormatting>
  <conditionalFormatting sqref="B15:Y15">
    <cfRule type="duplicateValues" dxfId="26" priority="33"/>
  </conditionalFormatting>
  <conditionalFormatting sqref="B16:Y16">
    <cfRule type="duplicateValues" dxfId="25" priority="34"/>
  </conditionalFormatting>
  <conditionalFormatting sqref="B17:Y17">
    <cfRule type="duplicateValues" dxfId="24" priority="35"/>
  </conditionalFormatting>
  <conditionalFormatting sqref="B18:Y18">
    <cfRule type="duplicateValues" dxfId="23" priority="36"/>
  </conditionalFormatting>
  <conditionalFormatting sqref="B19:Y19">
    <cfRule type="duplicateValues" dxfId="22" priority="37"/>
  </conditionalFormatting>
  <conditionalFormatting sqref="B20:Y20">
    <cfRule type="duplicateValues" dxfId="21" priority="38"/>
  </conditionalFormatting>
  <conditionalFormatting sqref="B21:Y21">
    <cfRule type="duplicateValues" dxfId="20" priority="39"/>
  </conditionalFormatting>
  <conditionalFormatting sqref="B5:Y5">
    <cfRule type="duplicateValues" dxfId="19" priority="22"/>
  </conditionalFormatting>
  <conditionalFormatting sqref="AD4:AD21">
    <cfRule type="expression" dxfId="18" priority="2">
      <formula>SRaT=SRaT1</formula>
    </cfRule>
    <cfRule type="expression" dxfId="17" priority="3">
      <formula>SRaT=SRaT2</formula>
    </cfRule>
    <cfRule type="expression" dxfId="16" priority="5">
      <formula>SRaT=SRaT3</formula>
    </cfRule>
    <cfRule type="expression" dxfId="15" priority="6">
      <formula>SRaT=SRaT4</formula>
    </cfRule>
    <cfRule type="expression" dxfId="14" priority="7">
      <formula>SRaT=SRaT5</formula>
    </cfRule>
    <cfRule type="expression" dxfId="13" priority="8">
      <formula>SRaT=SRaT6</formula>
    </cfRule>
    <cfRule type="expression" dxfId="12" priority="9">
      <formula>SRaT=SRaT7</formula>
    </cfRule>
    <cfRule type="expression" dxfId="11" priority="10">
      <formula>SRaT=SRaT8</formula>
    </cfRule>
    <cfRule type="expression" dxfId="10" priority="11">
      <formula>SRaT=SRaT9</formula>
    </cfRule>
    <cfRule type="expression" dxfId="9" priority="12">
      <formula>SRaT=SRaT10</formula>
    </cfRule>
    <cfRule type="expression" dxfId="8" priority="13">
      <formula>SRaT=SRaT11</formula>
    </cfRule>
    <cfRule type="expression" dxfId="7" priority="14">
      <formula>SRaT=SRaT12</formula>
    </cfRule>
    <cfRule type="expression" dxfId="6" priority="15">
      <formula>SRaT=SRaT13</formula>
    </cfRule>
    <cfRule type="expression" dxfId="5" priority="16">
      <formula>SRaT=SRaT14</formula>
    </cfRule>
    <cfRule type="expression" dxfId="4" priority="17">
      <formula>SRaT=SRaT15</formula>
    </cfRule>
    <cfRule type="expression" dxfId="3" priority="18">
      <formula>SRaT=SRaT16</formula>
    </cfRule>
    <cfRule type="expression" dxfId="2" priority="19">
      <formula>SRaT=SRaT17</formula>
    </cfRule>
    <cfRule type="expression" dxfId="1" priority="20">
      <formula>SRaT=SRaT18</formula>
    </cfRule>
  </conditionalFormatting>
  <conditionalFormatting sqref="AF4:AF21">
    <cfRule type="expression" dxfId="0" priority="46">
      <formula>SRaT=AA4</formula>
    </cfRule>
  </conditionalFormatting>
  <dataValidations count="1">
    <dataValidation type="whole" allowBlank="1" showInputMessage="1" showErrorMessage="1" errorTitle="Fehlerhafte Eingabe" error="Nur ganze Zahlen von 1 bis 18 sind erlaubt!" sqref="B4:Y21" xr:uid="{0E49CCFF-BC89-478D-890D-92CD8FFC7655}">
      <formula1>1</formula1>
      <formula2>18</formula2>
    </dataValidation>
  </dataValidations>
  <printOptions horizontalCentered="1"/>
  <pageMargins left="0.23622047244094491" right="0.23622047244094491" top="0.19685039370078741" bottom="0" header="0.19685039370078741" footer="0"/>
  <pageSetup paperSize="9" scale="78" orientation="landscape" r:id="rId1"/>
  <ignoredErrors>
    <ignoredError sqref="B22 D22 F22 H22 J22 L22 N22 P22 R22 T22 V22 X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ED10-A332-4B77-8677-44BAC02A6CA5}">
  <dimension ref="A1:A7"/>
  <sheetViews>
    <sheetView workbookViewId="0">
      <selection activeCell="A10" sqref="A10"/>
    </sheetView>
  </sheetViews>
  <sheetFormatPr baseColWidth="10" defaultRowHeight="14.4" x14ac:dyDescent="0.3"/>
  <sheetData>
    <row r="1" spans="1:1" x14ac:dyDescent="0.3">
      <c r="A1" t="s">
        <v>11</v>
      </c>
    </row>
    <row r="3" spans="1:1" x14ac:dyDescent="0.3">
      <c r="A3" t="s">
        <v>8</v>
      </c>
    </row>
    <row r="5" spans="1:1" x14ac:dyDescent="0.3">
      <c r="A5" t="s">
        <v>9</v>
      </c>
    </row>
    <row r="7" spans="1:1" x14ac:dyDescent="0.3">
      <c r="A7" t="s">
        <v>12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7FC4612C13A340893323591698FE7D" ma:contentTypeVersion="2" ma:contentTypeDescription="Ein neues Dokument erstellen." ma:contentTypeScope="" ma:versionID="d2eb09cadd7c1d5387cedc9541fc8d88">
  <xsd:schema xmlns:xsd="http://www.w3.org/2001/XMLSchema" xmlns:xs="http://www.w3.org/2001/XMLSchema" xmlns:p="http://schemas.microsoft.com/office/2006/metadata/properties" xmlns:ns2="41c9eaa0-06ab-4f87-967e-3a299064eae3" targetNamespace="http://schemas.microsoft.com/office/2006/metadata/properties" ma:root="true" ma:fieldsID="f2981b84c4732be01be21403b9a04bfe" ns2:_="">
    <xsd:import namespace="41c9eaa0-06ab-4f87-967e-3a299064ea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9eaa0-06ab-4f87-967e-3a299064e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A362A-5542-4826-A0EE-733CDD8B948D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41c9eaa0-06ab-4f87-967e-3a299064eae3"/>
  </ds:schemaRefs>
</ds:datastoreItem>
</file>

<file path=customXml/itemProps2.xml><?xml version="1.0" encoding="utf-8"?>
<ds:datastoreItem xmlns:ds="http://schemas.openxmlformats.org/officeDocument/2006/customXml" ds:itemID="{A1F4D0F5-EBDF-45EA-92B8-AD7575625B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E9A661-2367-45B6-ACE8-F54368245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c9eaa0-06ab-4f87-967e-3a299064e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54</vt:i4>
      </vt:variant>
    </vt:vector>
  </HeadingPairs>
  <TitlesOfParts>
    <vt:vector size="56" baseType="lpstr">
      <vt:lpstr>Einsatzplan</vt:lpstr>
      <vt:lpstr>Hinweise</vt:lpstr>
      <vt:lpstr>Einsatzplan!Druckbereich</vt:lpstr>
      <vt:lpstr>Einsatzplan!Einsätze</vt:lpstr>
      <vt:lpstr>Einsatzplan!Runde1</vt:lpstr>
      <vt:lpstr>Einsatzplan!Runde10</vt:lpstr>
      <vt:lpstr>Einsatzplan!Runde11</vt:lpstr>
      <vt:lpstr>Einsatzplan!Runde12</vt:lpstr>
      <vt:lpstr>Einsatzplan!Runde13</vt:lpstr>
      <vt:lpstr>Einsatzplan!Runde14</vt:lpstr>
      <vt:lpstr>Einsatzplan!Runde15</vt:lpstr>
      <vt:lpstr>Einsatzplan!Runde16</vt:lpstr>
      <vt:lpstr>Einsatzplan!Runde17</vt:lpstr>
      <vt:lpstr>Einsatzplan!Runde18</vt:lpstr>
      <vt:lpstr>Einsatzplan!Runde2</vt:lpstr>
      <vt:lpstr>Einsatzplan!Runde3</vt:lpstr>
      <vt:lpstr>Einsatzplan!Runde4</vt:lpstr>
      <vt:lpstr>Einsatzplan!Runde5</vt:lpstr>
      <vt:lpstr>Einsatzplan!Runde6</vt:lpstr>
      <vt:lpstr>Einsatzplan!Runde7</vt:lpstr>
      <vt:lpstr>Einsatzplan!Runde8</vt:lpstr>
      <vt:lpstr>Einsatzplan!Runde9</vt:lpstr>
      <vt:lpstr>Einsatzplan!SRaT</vt:lpstr>
      <vt:lpstr>Einsatzplan!SRaT1</vt:lpstr>
      <vt:lpstr>Einsatzplan!SRaT10</vt:lpstr>
      <vt:lpstr>Einsatzplan!SRaT11</vt:lpstr>
      <vt:lpstr>Einsatzplan!SRaT12</vt:lpstr>
      <vt:lpstr>Einsatzplan!SRaT13</vt:lpstr>
      <vt:lpstr>Einsatzplan!SRaT14</vt:lpstr>
      <vt:lpstr>Einsatzplan!SRaT15</vt:lpstr>
      <vt:lpstr>Einsatzplan!SRaT16</vt:lpstr>
      <vt:lpstr>Einsatzplan!SRaT17</vt:lpstr>
      <vt:lpstr>Einsatzplan!SRaT18</vt:lpstr>
      <vt:lpstr>Einsatzplan!SRaT2</vt:lpstr>
      <vt:lpstr>Einsatzplan!SRaT3</vt:lpstr>
      <vt:lpstr>Einsatzplan!SRaT4</vt:lpstr>
      <vt:lpstr>Einsatzplan!SRaT5</vt:lpstr>
      <vt:lpstr>Einsatzplan!SRaT6</vt:lpstr>
      <vt:lpstr>Einsatzplan!SRaT7</vt:lpstr>
      <vt:lpstr>Einsatzplan!SRaT8</vt:lpstr>
      <vt:lpstr>Einsatzplan!SRaT9</vt:lpstr>
      <vt:lpstr>Einsatzplan!Tisch</vt:lpstr>
      <vt:lpstr>Einsatzplan!Tisch1</vt:lpstr>
      <vt:lpstr>Einsatzplan!Tisch10</vt:lpstr>
      <vt:lpstr>Einsatzplan!Tisch11</vt:lpstr>
      <vt:lpstr>Einsatzplan!Tisch12</vt:lpstr>
      <vt:lpstr>Einsatzplan!Tisch2</vt:lpstr>
      <vt:lpstr>Einsatzplan!Tisch3</vt:lpstr>
      <vt:lpstr>Einsatzplan!Tisch4</vt:lpstr>
      <vt:lpstr>Einsatzplan!Tisch5</vt:lpstr>
      <vt:lpstr>Einsatzplan!Tisch6</vt:lpstr>
      <vt:lpstr>Einsatzplan!Tisch7</vt:lpstr>
      <vt:lpstr>Einsatzplan!Tisch8</vt:lpstr>
      <vt:lpstr>Einsatzplan!Tisch9</vt:lpstr>
      <vt:lpstr>Einsatzplan!Tischbelegung</vt:lpstr>
      <vt:lpstr>Veranstaltungsname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WTTV</dc:creator>
  <cp:keywords/>
  <dc:description/>
  <cp:lastModifiedBy>Weng, Uwe</cp:lastModifiedBy>
  <cp:revision/>
  <cp:lastPrinted>2024-01-14T17:36:15Z</cp:lastPrinted>
  <dcterms:created xsi:type="dcterms:W3CDTF">2018-04-24T09:18:50Z</dcterms:created>
  <dcterms:modified xsi:type="dcterms:W3CDTF">2024-01-14T17:49:22Z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0x010100AD7FC4612C13A340893323591698FE7D</vt:lpwstr>
  </property>
</Properties>
</file>